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4"/>
  </bookViews>
  <sheets>
    <sheet name="财政拨款收支预算总表" sheetId="1" r:id="rId1"/>
    <sheet name="一般公共预算支出表" sheetId="2" r:id="rId2"/>
    <sheet name="基本支出预算表" sheetId="3" r:id="rId3"/>
    <sheet name="政府性基金预算支出表" sheetId="4" r:id="rId4"/>
    <sheet name="部门收支总表" sheetId="5" r:id="rId5"/>
    <sheet name="部门收入总表" sheetId="6" r:id="rId6"/>
    <sheet name="部门支出总表" sheetId="7" r:id="rId7"/>
  </sheets>
  <definedNames/>
  <calcPr fullCalcOnLoad="1"/>
</workbook>
</file>

<file path=xl/sharedStrings.xml><?xml version="1.0" encoding="utf-8"?>
<sst xmlns="http://schemas.openxmlformats.org/spreadsheetml/2006/main" count="221" uniqueCount="164">
  <si>
    <t>合计</t>
  </si>
  <si>
    <t>单位：万元</t>
  </si>
  <si>
    <t>科目编码</t>
  </si>
  <si>
    <t>项目名称</t>
  </si>
  <si>
    <t>小计</t>
  </si>
  <si>
    <t>基本支出</t>
  </si>
  <si>
    <t>项目支出</t>
  </si>
  <si>
    <t>年初预算数</t>
  </si>
  <si>
    <t>功能分类科目</t>
  </si>
  <si>
    <t>……</t>
  </si>
  <si>
    <t xml:space="preserve">    ……</t>
  </si>
  <si>
    <t>部门公开表2</t>
  </si>
  <si>
    <t>科目名称</t>
  </si>
  <si>
    <t>经济分类科目</t>
  </si>
  <si>
    <t>科目编码</t>
  </si>
  <si>
    <t>单位：万元</t>
  </si>
  <si>
    <t>部门公开表3</t>
  </si>
  <si>
    <t xml:space="preserve">  离休费</t>
  </si>
  <si>
    <t xml:space="preserve">  抚恤金</t>
  </si>
  <si>
    <t>科目编码</t>
  </si>
  <si>
    <t>基本支出</t>
  </si>
  <si>
    <t>项目支出</t>
  </si>
  <si>
    <t>本年政府性基金预算财政拨款支出</t>
  </si>
  <si>
    <t>合计</t>
  </si>
  <si>
    <t>政府性基金预算支出表</t>
  </si>
  <si>
    <t>科目编码</t>
  </si>
  <si>
    <t>科目</t>
  </si>
  <si>
    <t>事业收入</t>
  </si>
  <si>
    <t>一般公共预
算拨款收入</t>
  </si>
  <si>
    <t>政府性基金
预算拨款收入</t>
  </si>
  <si>
    <t>事业单位
经营收入</t>
  </si>
  <si>
    <t>其他
收入</t>
  </si>
  <si>
    <t>单位：万元</t>
  </si>
  <si>
    <t>合    计</t>
  </si>
  <si>
    <t>基本支出</t>
  </si>
  <si>
    <t>项目支出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</si>
  <si>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</si>
  <si>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</si>
  <si>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</si>
  <si>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</si>
  <si>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</si>
  <si>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</si>
  <si>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</si>
  <si>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</si>
  <si>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</si>
  <si>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</si>
  <si>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</si>
  <si>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</si>
  <si>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</si>
  <si>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</si>
  <si>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</si>
  <si>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</si>
  <si>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</si>
  <si>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</si>
  <si>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</si>
  <si>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</si>
  <si>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</si>
  <si>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</si>
  <si>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</si>
  <si>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</si>
  <si>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</si>
  <si>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</si>
  <si>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</si>
  <si>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</si>
  <si>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</si>
  <si>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</si>
  <si>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</si>
  <si>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</si>
  <si>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</si>
  <si>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</si>
  <si>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</si>
  <si>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</si>
  <si>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</si>
  <si>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部门公开表1</t>
  </si>
  <si>
    <t>财政专户管理的收入安排</t>
  </si>
  <si>
    <t>单位自筹安排</t>
  </si>
  <si>
    <t>小计</t>
  </si>
  <si>
    <t>事业收入安排</t>
  </si>
  <si>
    <t>事业单位经营收入安排</t>
  </si>
  <si>
    <t>其他收入安排</t>
  </si>
  <si>
    <t>合计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</si>
  <si>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</si>
  <si>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</si>
  <si>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</si>
  <si>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</si>
  <si>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</si>
  <si>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</si>
  <si>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</si>
  <si>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</si>
  <si>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</si>
  <si>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</si>
  <si>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</si>
  <si>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</si>
  <si>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</si>
  <si>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</si>
  <si>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</si>
  <si>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</si>
  <si>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</si>
  <si>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</si>
  <si>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</si>
  <si>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</si>
  <si>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</si>
  <si>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</si>
  <si>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</si>
  <si>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</si>
  <si>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</si>
  <si>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</si>
  <si>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</si>
  <si>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</si>
  <si>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部门公开表6</t>
  </si>
  <si>
    <t>国有资本经营预算拨款收入</t>
  </si>
  <si>
    <t>本级财
力安排</t>
  </si>
  <si>
    <t>单位：万元</t>
  </si>
  <si>
    <t>部门公开表4</t>
  </si>
  <si>
    <t>部门公开表5</t>
  </si>
  <si>
    <t>部门公开表7</t>
  </si>
  <si>
    <t>社会保障和就业支出</t>
  </si>
  <si>
    <t>行政事业单位离退休</t>
  </si>
  <si>
    <t>归口管理的行政单位离退休</t>
  </si>
  <si>
    <t>医疗卫生与计划生育</t>
  </si>
  <si>
    <t>医疗保障</t>
  </si>
  <si>
    <t>行政单位医疗</t>
  </si>
  <si>
    <t>公务员医疗补助</t>
  </si>
  <si>
    <t>农林水支出</t>
  </si>
  <si>
    <t>水利</t>
  </si>
  <si>
    <t>行政运行</t>
  </si>
  <si>
    <t>防汛</t>
  </si>
  <si>
    <t>抗旱</t>
  </si>
  <si>
    <t>工资福利支出</t>
  </si>
  <si>
    <t xml:space="preserve">  基本工资</t>
  </si>
  <si>
    <t xml:space="preserve">  津贴补贴</t>
  </si>
  <si>
    <t xml:space="preserve">  奖金</t>
  </si>
  <si>
    <t>商品和服务支出</t>
  </si>
  <si>
    <t xml:space="preserve">  办公费</t>
  </si>
  <si>
    <t xml:space="preserve">  印刷费</t>
  </si>
  <si>
    <t>车辆燃修费</t>
  </si>
  <si>
    <t>工会经费</t>
  </si>
  <si>
    <t>职工教育费</t>
  </si>
  <si>
    <t>基本医疗保险</t>
  </si>
  <si>
    <t>工伤保险</t>
  </si>
  <si>
    <t>生育保险</t>
  </si>
  <si>
    <t>住房公积金</t>
  </si>
  <si>
    <t>独子保健费</t>
  </si>
  <si>
    <t>医疗费</t>
  </si>
  <si>
    <t>生活补助</t>
  </si>
  <si>
    <t>对个人和家庭的补助</t>
  </si>
  <si>
    <t>洱源县水务部门财政拨款收支预算总表</t>
  </si>
  <si>
    <t>事业单位离退休</t>
  </si>
  <si>
    <t>事业单位医疗</t>
  </si>
  <si>
    <t>其他水利支出</t>
  </si>
  <si>
    <t>洱源县水务部门一般公共预算支出表</t>
  </si>
  <si>
    <t>绩效工资</t>
  </si>
  <si>
    <t>洱源县水务部门基本支出预算表</t>
  </si>
  <si>
    <t>洱源县水务部门收支总表</t>
  </si>
  <si>
    <t>洱源县水务部门收入总表</t>
  </si>
  <si>
    <t>合    计</t>
  </si>
  <si>
    <t>洱源县水务部门支出总表</t>
  </si>
  <si>
    <t>机关事业单位基本养老保险缴费</t>
  </si>
  <si>
    <t>2017年预算数</t>
  </si>
  <si>
    <t>公务用车改革补贴</t>
  </si>
  <si>
    <t xml:space="preserve">  退职费</t>
  </si>
  <si>
    <t>社会保障缴费</t>
  </si>
  <si>
    <t>合计</t>
  </si>
  <si>
    <t>机关事业单位基本养老保险缴费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</si>
</sst>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0.00#;\(\-#,##0.00#\);\ "/>
    <numFmt numFmtId="177" formatCode="#,##0.000_);\(#,##0.000\)"/>
  </numFmts>
  <fonts count="34"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黑体"/>
      <family val="0"/>
    </font>
    <font>
      <sz val="10"/>
      <color indexed="8"/>
      <name val="黑体"/>
      <family val="0"/>
    </font>
    <font>
      <sz val="10"/>
      <color indexed="8"/>
      <name val="宋体"/>
      <family val="0"/>
    </font>
    <font>
      <sz val="9"/>
      <color indexed="8"/>
      <name val="黑体"/>
      <family val="0"/>
    </font>
    <font>
      <sz val="20"/>
      <color indexed="8"/>
      <name val="方正小标宋简体"/>
      <family val="0"/>
    </font>
    <font>
      <sz val="8"/>
      <color indexed="8"/>
      <name val="黑体"/>
      <family val="0"/>
    </font>
    <font>
      <sz val="8"/>
      <color indexed="8"/>
      <name val="宋体"/>
      <family val="0"/>
    </font>
    <font>
      <sz val="10"/>
      <name val="Arial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3"/>
      <color indexed="8"/>
      <name val="宋体"/>
      <family val="0"/>
    </font>
    <font>
      <sz val="11"/>
      <name val="黑体"/>
      <family val="0"/>
    </font>
    <font>
      <sz val="10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9" fillId="0" borderId="0">
      <alignment/>
      <protection/>
    </xf>
    <xf numFmtId="0" fontId="19" fillId="4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1" fillId="22" borderId="0" applyNumberFormat="0" applyBorder="0" applyAlignment="0" applyProtection="0"/>
    <xf numFmtId="0" fontId="23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0" fillId="0" borderId="0" xfId="40" applyFont="1" applyAlignment="1" applyProtection="1">
      <alignment horizontal="center" vertical="top" wrapText="1" readingOrder="1"/>
      <protection locked="0"/>
    </xf>
    <xf numFmtId="0" fontId="11" fillId="0" borderId="0" xfId="40" applyFont="1" applyAlignment="1" applyProtection="1">
      <alignment horizontal="right" vertical="top" wrapText="1" readingOrder="1"/>
      <protection locked="0"/>
    </xf>
    <xf numFmtId="0" fontId="9" fillId="0" borderId="0" xfId="40">
      <alignment/>
      <protection/>
    </xf>
    <xf numFmtId="0" fontId="11" fillId="0" borderId="11" xfId="40" applyFont="1" applyBorder="1" applyAlignment="1" applyProtection="1">
      <alignment vertical="top" wrapText="1" readingOrder="1"/>
      <protection locked="0"/>
    </xf>
    <xf numFmtId="0" fontId="11" fillId="0" borderId="12" xfId="40" applyFont="1" applyBorder="1" applyAlignment="1" applyProtection="1">
      <alignment horizontal="right" wrapText="1" readingOrder="1"/>
      <protection locked="0"/>
    </xf>
    <xf numFmtId="176" fontId="11" fillId="0" borderId="11" xfId="40" applyNumberFormat="1" applyFont="1" applyBorder="1" applyAlignment="1" applyProtection="1">
      <alignment horizontal="right" wrapText="1" readingOrder="1"/>
      <protection locked="0"/>
    </xf>
    <xf numFmtId="0" fontId="10" fillId="0" borderId="11" xfId="40" applyFont="1" applyBorder="1" applyAlignment="1" applyProtection="1">
      <alignment horizontal="center" vertical="center" wrapText="1" readingOrder="1"/>
      <protection locked="0"/>
    </xf>
    <xf numFmtId="0" fontId="10" fillId="0" borderId="12" xfId="40" applyFont="1" applyBorder="1" applyAlignment="1" applyProtection="1">
      <alignment horizontal="right" wrapText="1" readingOrder="1"/>
      <protection locked="0"/>
    </xf>
    <xf numFmtId="0" fontId="13" fillId="0" borderId="12" xfId="0" applyFont="1" applyFill="1" applyBorder="1" applyAlignment="1" applyProtection="1">
      <alignment horizontal="center" vertical="center" wrapText="1" readingOrder="1"/>
      <protection locked="0"/>
    </xf>
    <xf numFmtId="0" fontId="4" fillId="0" borderId="13" xfId="0" applyFont="1" applyBorder="1" applyAlignment="1">
      <alignment horizontal="right" vertical="center"/>
    </xf>
    <xf numFmtId="0" fontId="13" fillId="0" borderId="10" xfId="0" applyFont="1" applyFill="1" applyBorder="1" applyAlignment="1" applyProtection="1">
      <alignment horizontal="center" vertical="center" wrapText="1" readingOrder="1"/>
      <protection locked="0"/>
    </xf>
    <xf numFmtId="0" fontId="12" fillId="0" borderId="0" xfId="40" applyFont="1" applyAlignment="1" applyProtection="1">
      <alignment horizontal="center" vertical="center" wrapText="1" readingOrder="1"/>
      <protection locked="0"/>
    </xf>
    <xf numFmtId="0" fontId="9" fillId="0" borderId="0" xfId="40" applyAlignment="1">
      <alignment horizontal="right"/>
      <protection/>
    </xf>
    <xf numFmtId="0" fontId="31" fillId="0" borderId="10" xfId="0" applyFont="1" applyBorder="1" applyAlignment="1">
      <alignment/>
    </xf>
    <xf numFmtId="0" fontId="32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 vertical="center"/>
    </xf>
    <xf numFmtId="0" fontId="33" fillId="0" borderId="10" xfId="0" applyFont="1" applyBorder="1" applyAlignment="1">
      <alignment horizontal="left" vertical="center"/>
    </xf>
    <xf numFmtId="0" fontId="33" fillId="0" borderId="10" xfId="0" applyFont="1" applyBorder="1" applyAlignment="1">
      <alignment/>
    </xf>
    <xf numFmtId="0" fontId="29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10" xfId="0" applyFont="1" applyBorder="1" applyAlignment="1">
      <alignment vertical="center"/>
    </xf>
    <xf numFmtId="0" fontId="31" fillId="0" borderId="12" xfId="40" applyFont="1" applyBorder="1" applyAlignment="1" applyProtection="1">
      <alignment horizontal="right" wrapText="1" readingOrder="1"/>
      <protection locked="0"/>
    </xf>
    <xf numFmtId="0" fontId="33" fillId="0" borderId="12" xfId="40" applyFont="1" applyBorder="1" applyAlignment="1" applyProtection="1">
      <alignment horizontal="right" wrapText="1" readingOrder="1"/>
      <protection locked="0"/>
    </xf>
    <xf numFmtId="176" fontId="31" fillId="0" borderId="11" xfId="40" applyNumberFormat="1" applyFont="1" applyBorder="1" applyAlignment="1" applyProtection="1">
      <alignment horizontal="right" wrapText="1" readingOrder="1"/>
      <protection locked="0"/>
    </xf>
    <xf numFmtId="0" fontId="31" fillId="0" borderId="11" xfId="40" applyFont="1" applyBorder="1" applyAlignment="1" applyProtection="1">
      <alignment horizontal="right" wrapText="1" readingOrder="1"/>
      <protection locked="0"/>
    </xf>
    <xf numFmtId="176" fontId="33" fillId="0" borderId="11" xfId="40" applyNumberFormat="1" applyFont="1" applyBorder="1" applyAlignment="1" applyProtection="1">
      <alignment horizontal="right" wrapText="1" readingOrder="1"/>
      <protection locked="0"/>
    </xf>
    <xf numFmtId="0" fontId="4" fillId="0" borderId="14" xfId="0" applyFont="1" applyFill="1" applyBorder="1" applyAlignment="1">
      <alignment horizontal="left" vertical="center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29" fillId="0" borderId="12" xfId="40" applyFont="1" applyBorder="1" applyAlignment="1" applyProtection="1">
      <alignment horizontal="right" wrapText="1" readingOrder="1"/>
      <protection locked="0"/>
    </xf>
    <xf numFmtId="0" fontId="33" fillId="0" borderId="10" xfId="0" applyFont="1" applyBorder="1" applyAlignment="1">
      <alignment vertical="center"/>
    </xf>
    <xf numFmtId="0" fontId="31" fillId="0" borderId="10" xfId="0" applyFont="1" applyBorder="1" applyAlignment="1">
      <alignment horizontal="left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12" fillId="0" borderId="0" xfId="40" applyFont="1" applyAlignment="1" applyProtection="1">
      <alignment horizontal="center" vertical="center" wrapText="1" readingOrder="1"/>
      <protection locked="0"/>
    </xf>
    <xf numFmtId="0" fontId="9" fillId="0" borderId="0" xfId="40">
      <alignment/>
      <protection/>
    </xf>
    <xf numFmtId="0" fontId="3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13" fillId="0" borderId="16" xfId="0" applyFont="1" applyFill="1" applyBorder="1" applyAlignment="1" applyProtection="1">
      <alignment horizontal="center" vertical="center" wrapText="1" readingOrder="1"/>
      <protection locked="0"/>
    </xf>
    <xf numFmtId="0" fontId="14" fillId="0" borderId="17" xfId="0" applyFont="1" applyFill="1" applyBorder="1" applyAlignment="1" applyProtection="1">
      <alignment vertical="top" wrapText="1"/>
      <protection locked="0"/>
    </xf>
    <xf numFmtId="0" fontId="13" fillId="0" borderId="11" xfId="0" applyFont="1" applyFill="1" applyBorder="1" applyAlignment="1" applyProtection="1">
      <alignment horizontal="center" vertical="center" wrapText="1" readingOrder="1"/>
      <protection locked="0"/>
    </xf>
    <xf numFmtId="0" fontId="14" fillId="0" borderId="18" xfId="0" applyFont="1" applyFill="1" applyBorder="1" applyAlignment="1" applyProtection="1">
      <alignment vertical="top" wrapText="1"/>
      <protection locked="0"/>
    </xf>
    <xf numFmtId="0" fontId="14" fillId="0" borderId="19" xfId="0" applyFont="1" applyFill="1" applyBorder="1" applyAlignment="1" applyProtection="1">
      <alignment vertical="top" wrapText="1"/>
      <protection locked="0"/>
    </xf>
    <xf numFmtId="0" fontId="14" fillId="0" borderId="20" xfId="0" applyFont="1" applyFill="1" applyBorder="1" applyAlignment="1" applyProtection="1">
      <alignment vertical="top" wrapText="1"/>
      <protection locked="0"/>
    </xf>
    <xf numFmtId="0" fontId="5" fillId="0" borderId="15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8"/>
  <sheetViews>
    <sheetView showGridLines="0" zoomScalePageLayoutView="0" workbookViewId="0" topLeftCell="A1">
      <selection activeCell="E9" sqref="E9"/>
    </sheetView>
  </sheetViews>
  <sheetFormatPr defaultColWidth="9.00390625" defaultRowHeight="13.5"/>
  <cols>
    <col min="1" max="1" width="1.00390625" style="19" customWidth="1"/>
    <col min="2" max="2" width="25.75390625" style="19" customWidth="1"/>
    <col min="3" max="3" width="17.50390625" style="19" customWidth="1"/>
    <col min="4" max="4" width="25.75390625" style="19" customWidth="1"/>
    <col min="5" max="5" width="17.50390625" style="19" customWidth="1"/>
    <col min="6" max="6" width="0.74609375" style="19" customWidth="1"/>
    <col min="7" max="16384" width="9.00390625" style="19" customWidth="1"/>
  </cols>
  <sheetData>
    <row r="1" spans="2:5" ht="12.75">
      <c r="B1" s="17"/>
      <c r="C1" s="17"/>
      <c r="D1" s="17"/>
      <c r="E1" s="18" t="s">
        <v>73</v>
      </c>
    </row>
    <row r="2" spans="2:5" ht="39.75" customHeight="1">
      <c r="B2" s="54" t="s">
        <v>146</v>
      </c>
      <c r="C2" s="55"/>
      <c r="D2" s="55"/>
      <c r="E2" s="55"/>
    </row>
    <row r="3" spans="2:5" ht="15" customHeight="1">
      <c r="B3" s="28"/>
      <c r="E3" s="29" t="s">
        <v>112</v>
      </c>
    </row>
    <row r="4" spans="2:5" ht="19.5" customHeight="1">
      <c r="B4" s="20" t="s">
        <v>36</v>
      </c>
      <c r="C4" s="38">
        <f>C5</f>
        <v>518.5</v>
      </c>
      <c r="D4" s="20" t="s">
        <v>37</v>
      </c>
      <c r="E4" s="40">
        <v>518.5</v>
      </c>
    </row>
    <row r="5" spans="2:5" ht="18" customHeight="1">
      <c r="B5" s="20" t="s">
        <v>38</v>
      </c>
      <c r="C5" s="38">
        <v>518.5</v>
      </c>
      <c r="D5" s="20" t="s">
        <v>39</v>
      </c>
      <c r="E5" s="22">
        <v>0</v>
      </c>
    </row>
    <row r="6" spans="2:5" ht="15" customHeight="1">
      <c r="B6" s="20" t="s">
        <v>40</v>
      </c>
      <c r="C6" s="21"/>
      <c r="D6" s="20" t="s">
        <v>41</v>
      </c>
      <c r="E6" s="22">
        <v>0</v>
      </c>
    </row>
    <row r="7" spans="2:5" ht="15" customHeight="1">
      <c r="B7" s="20" t="s">
        <v>42</v>
      </c>
      <c r="C7" s="21"/>
      <c r="D7" s="20" t="s">
        <v>43</v>
      </c>
      <c r="E7" s="22">
        <v>0</v>
      </c>
    </row>
    <row r="8" spans="2:5" ht="15" customHeight="1">
      <c r="B8" s="20" t="s">
        <v>44</v>
      </c>
      <c r="C8" s="21"/>
      <c r="D8" s="20" t="s">
        <v>45</v>
      </c>
      <c r="E8" s="22">
        <v>0</v>
      </c>
    </row>
    <row r="9" spans="2:5" ht="15" customHeight="1">
      <c r="B9" s="20" t="s">
        <v>46</v>
      </c>
      <c r="C9" s="21"/>
      <c r="D9" s="20" t="s">
        <v>47</v>
      </c>
      <c r="E9" s="22">
        <v>0</v>
      </c>
    </row>
    <row r="10" spans="2:5" ht="15" customHeight="1">
      <c r="B10" s="20" t="s">
        <v>48</v>
      </c>
      <c r="C10" s="21"/>
      <c r="D10" s="20" t="s">
        <v>49</v>
      </c>
      <c r="E10" s="22">
        <v>0</v>
      </c>
    </row>
    <row r="11" spans="2:5" ht="12.75">
      <c r="B11" s="20" t="s">
        <v>50</v>
      </c>
      <c r="C11" s="21"/>
      <c r="D11" s="20" t="s">
        <v>51</v>
      </c>
      <c r="E11" s="22">
        <v>0</v>
      </c>
    </row>
    <row r="12" spans="2:5" ht="15" customHeight="1">
      <c r="B12" s="20" t="s">
        <v>52</v>
      </c>
      <c r="C12" s="21"/>
      <c r="D12" s="20" t="s">
        <v>53</v>
      </c>
      <c r="E12" s="40">
        <f>22.21+8.78</f>
        <v>30.990000000000002</v>
      </c>
    </row>
    <row r="13" spans="2:5" ht="15" customHeight="1">
      <c r="B13" s="20" t="s">
        <v>54</v>
      </c>
      <c r="C13" s="21"/>
      <c r="D13" s="20" t="s">
        <v>55</v>
      </c>
      <c r="E13" s="40">
        <f>21.25+11.75</f>
        <v>33</v>
      </c>
    </row>
    <row r="14" spans="2:5" ht="15" customHeight="1">
      <c r="B14" s="20" t="s">
        <v>56</v>
      </c>
      <c r="C14" s="21"/>
      <c r="D14" s="20" t="s">
        <v>57</v>
      </c>
      <c r="E14" s="40">
        <v>0</v>
      </c>
    </row>
    <row r="15" spans="2:5" ht="15">
      <c r="B15" s="20"/>
      <c r="C15" s="21"/>
      <c r="D15" s="20" t="s">
        <v>58</v>
      </c>
      <c r="E15" s="40">
        <v>0</v>
      </c>
    </row>
    <row r="16" spans="2:5" ht="15">
      <c r="B16" s="20"/>
      <c r="C16" s="21"/>
      <c r="D16" s="20" t="s">
        <v>59</v>
      </c>
      <c r="E16" s="40">
        <f>170.07+284.44</f>
        <v>454.51</v>
      </c>
    </row>
    <row r="17" spans="2:5" ht="15">
      <c r="B17" s="20"/>
      <c r="C17" s="21"/>
      <c r="D17" s="20" t="s">
        <v>60</v>
      </c>
      <c r="E17" s="40">
        <v>0</v>
      </c>
    </row>
    <row r="18" spans="2:5" ht="15" customHeight="1">
      <c r="B18" s="20"/>
      <c r="C18" s="21"/>
      <c r="D18" s="20" t="s">
        <v>61</v>
      </c>
      <c r="E18" s="40">
        <v>0</v>
      </c>
    </row>
    <row r="19" spans="2:5" ht="15" customHeight="1">
      <c r="B19" s="20"/>
      <c r="C19" s="21"/>
      <c r="D19" s="20" t="s">
        <v>62</v>
      </c>
      <c r="E19" s="40">
        <v>0</v>
      </c>
    </row>
    <row r="20" spans="2:5" ht="15" customHeight="1">
      <c r="B20" s="20"/>
      <c r="C20" s="21"/>
      <c r="D20" s="20" t="s">
        <v>63</v>
      </c>
      <c r="E20" s="40">
        <v>0</v>
      </c>
    </row>
    <row r="21" spans="2:5" ht="15" customHeight="1">
      <c r="B21" s="20"/>
      <c r="C21" s="21"/>
      <c r="D21" s="20" t="s">
        <v>64</v>
      </c>
      <c r="E21" s="40">
        <v>0</v>
      </c>
    </row>
    <row r="22" spans="2:5" ht="15" customHeight="1">
      <c r="B22" s="20"/>
      <c r="C22" s="21"/>
      <c r="D22" s="20" t="s">
        <v>65</v>
      </c>
      <c r="E22" s="40">
        <v>0</v>
      </c>
    </row>
    <row r="23" spans="2:5" ht="15" customHeight="1">
      <c r="B23" s="20"/>
      <c r="C23" s="21"/>
      <c r="D23" s="20" t="s">
        <v>66</v>
      </c>
      <c r="E23" s="40">
        <v>0</v>
      </c>
    </row>
    <row r="24" spans="2:5" ht="15" customHeight="1">
      <c r="B24" s="20"/>
      <c r="C24" s="21"/>
      <c r="D24" s="20" t="s">
        <v>67</v>
      </c>
      <c r="E24" s="40">
        <v>0</v>
      </c>
    </row>
    <row r="25" spans="2:5" ht="15" customHeight="1">
      <c r="B25" s="20"/>
      <c r="C25" s="21"/>
      <c r="D25" s="20" t="s">
        <v>68</v>
      </c>
      <c r="E25" s="40">
        <v>0</v>
      </c>
    </row>
    <row r="26" spans="2:5" ht="15" customHeight="1">
      <c r="B26" s="20"/>
      <c r="C26" s="21"/>
      <c r="D26" s="20" t="s">
        <v>69</v>
      </c>
      <c r="E26" s="40">
        <v>0</v>
      </c>
    </row>
    <row r="27" spans="2:5" ht="15">
      <c r="B27" s="23"/>
      <c r="C27" s="24"/>
      <c r="D27" s="20" t="s">
        <v>70</v>
      </c>
      <c r="E27" s="41"/>
    </row>
    <row r="28" spans="2:5" ht="15" customHeight="1">
      <c r="B28" s="23" t="s">
        <v>71</v>
      </c>
      <c r="C28" s="39">
        <f>C4</f>
        <v>518.5</v>
      </c>
      <c r="D28" s="23" t="s">
        <v>72</v>
      </c>
      <c r="E28" s="42">
        <f>E12+E13+E16</f>
        <v>518.5</v>
      </c>
    </row>
    <row r="29" ht="16.5" customHeight="1"/>
  </sheetData>
  <sheetProtection/>
  <mergeCells count="1">
    <mergeCell ref="B2:E2"/>
  </mergeCells>
  <printOptions horizontalCentered="1"/>
  <pageMargins left="0.5905511811023623" right="0.5905511811023623" top="0.1968503937007874" bottom="0.1968503937007874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showGridLines="0" zoomScalePageLayoutView="0" workbookViewId="0" topLeftCell="A4">
      <selection activeCell="E14" sqref="E14"/>
    </sheetView>
  </sheetViews>
  <sheetFormatPr defaultColWidth="9.00390625" defaultRowHeight="13.5"/>
  <cols>
    <col min="1" max="1" width="10.75390625" style="0" customWidth="1"/>
    <col min="2" max="2" width="23.375" style="0" customWidth="1"/>
    <col min="3" max="5" width="15.375" style="0" customWidth="1"/>
  </cols>
  <sheetData>
    <row r="1" spans="1:5" ht="19.5" customHeight="1">
      <c r="A1" s="59" t="s">
        <v>11</v>
      </c>
      <c r="B1" s="59"/>
      <c r="C1" s="59"/>
      <c r="D1" s="59"/>
      <c r="E1" s="59"/>
    </row>
    <row r="2" spans="1:5" ht="39.75" customHeight="1">
      <c r="A2" s="58" t="s">
        <v>150</v>
      </c>
      <c r="B2" s="58"/>
      <c r="C2" s="58"/>
      <c r="D2" s="58"/>
      <c r="E2" s="58"/>
    </row>
    <row r="3" spans="1:5" ht="13.5">
      <c r="A3" s="57" t="s">
        <v>1</v>
      </c>
      <c r="B3" s="57"/>
      <c r="C3" s="57"/>
      <c r="D3" s="57"/>
      <c r="E3" s="57"/>
    </row>
    <row r="4" spans="1:5" ht="39.75" customHeight="1">
      <c r="A4" s="56" t="s">
        <v>8</v>
      </c>
      <c r="B4" s="56"/>
      <c r="C4" s="56" t="s">
        <v>158</v>
      </c>
      <c r="D4" s="56"/>
      <c r="E4" s="56"/>
    </row>
    <row r="5" spans="1:5" ht="19.5" customHeight="1">
      <c r="A5" s="56" t="s">
        <v>2</v>
      </c>
      <c r="B5" s="56" t="s">
        <v>3</v>
      </c>
      <c r="C5" s="56" t="s">
        <v>7</v>
      </c>
      <c r="D5" s="56"/>
      <c r="E5" s="56"/>
    </row>
    <row r="6" spans="1:5" ht="30" customHeight="1">
      <c r="A6" s="56"/>
      <c r="B6" s="56"/>
      <c r="C6" s="12" t="s">
        <v>4</v>
      </c>
      <c r="D6" s="12" t="s">
        <v>5</v>
      </c>
      <c r="E6" s="12" t="s">
        <v>6</v>
      </c>
    </row>
    <row r="7" spans="1:5" s="36" customFormat="1" ht="19.5" customHeight="1">
      <c r="A7" s="33">
        <v>208</v>
      </c>
      <c r="B7" s="33" t="s">
        <v>116</v>
      </c>
      <c r="C7" s="34">
        <f>D7</f>
        <v>30.990000000000002</v>
      </c>
      <c r="D7" s="34">
        <f>D8</f>
        <v>30.990000000000002</v>
      </c>
      <c r="E7" s="34"/>
    </row>
    <row r="8" spans="1:5" ht="19.5" customHeight="1">
      <c r="A8" s="10">
        <v>20805</v>
      </c>
      <c r="B8" s="10" t="s">
        <v>117</v>
      </c>
      <c r="C8" s="34">
        <f aca="true" t="shared" si="0" ref="C8:C20">D8</f>
        <v>30.990000000000002</v>
      </c>
      <c r="D8" s="30">
        <f>D9+D10+D11</f>
        <v>30.990000000000002</v>
      </c>
      <c r="E8" s="30"/>
    </row>
    <row r="9" spans="1:5" ht="19.5" customHeight="1">
      <c r="A9" s="10">
        <v>2080501</v>
      </c>
      <c r="B9" s="10" t="s">
        <v>118</v>
      </c>
      <c r="C9" s="34">
        <f t="shared" si="0"/>
        <v>0.43</v>
      </c>
      <c r="D9" s="30">
        <v>0.43</v>
      </c>
      <c r="E9" s="30"/>
    </row>
    <row r="10" spans="1:5" ht="19.5" customHeight="1">
      <c r="A10" s="10">
        <v>2080502</v>
      </c>
      <c r="B10" s="10" t="s">
        <v>147</v>
      </c>
      <c r="C10" s="34">
        <f t="shared" si="0"/>
        <v>3.99</v>
      </c>
      <c r="D10" s="30">
        <v>3.99</v>
      </c>
      <c r="E10" s="30"/>
    </row>
    <row r="11" spans="1:5" ht="19.5" customHeight="1">
      <c r="A11" s="10">
        <v>2080505</v>
      </c>
      <c r="B11" s="10" t="s">
        <v>157</v>
      </c>
      <c r="C11" s="34">
        <f>D11</f>
        <v>26.57</v>
      </c>
      <c r="D11" s="30">
        <f>18.22+8.35</f>
        <v>26.57</v>
      </c>
      <c r="E11" s="30"/>
    </row>
    <row r="12" spans="1:5" ht="19.5" customHeight="1">
      <c r="A12" s="10" t="s">
        <v>9</v>
      </c>
      <c r="B12" s="10" t="s">
        <v>10</v>
      </c>
      <c r="C12" s="34"/>
      <c r="D12" s="30"/>
      <c r="E12" s="30"/>
    </row>
    <row r="13" spans="1:5" s="35" customFormat="1" ht="19.5" customHeight="1">
      <c r="A13" s="31">
        <v>210</v>
      </c>
      <c r="B13" s="31" t="s">
        <v>119</v>
      </c>
      <c r="C13" s="34">
        <f t="shared" si="0"/>
        <v>33</v>
      </c>
      <c r="D13" s="34">
        <f>D14</f>
        <v>33</v>
      </c>
      <c r="E13" s="34"/>
    </row>
    <row r="14" spans="1:5" ht="19.5" customHeight="1">
      <c r="A14" s="10">
        <v>21011</v>
      </c>
      <c r="B14" s="10" t="s">
        <v>120</v>
      </c>
      <c r="C14" s="34">
        <f t="shared" si="0"/>
        <v>33</v>
      </c>
      <c r="D14" s="30">
        <f>D15+D16+D17</f>
        <v>33</v>
      </c>
      <c r="E14" s="30"/>
    </row>
    <row r="15" spans="1:5" ht="19.5" customHeight="1">
      <c r="A15" s="43">
        <v>2101101</v>
      </c>
      <c r="B15" s="10" t="s">
        <v>121</v>
      </c>
      <c r="C15" s="34">
        <f t="shared" si="0"/>
        <v>5.61</v>
      </c>
      <c r="D15" s="30">
        <v>5.61</v>
      </c>
      <c r="E15" s="30"/>
    </row>
    <row r="16" spans="1:5" ht="19.5" customHeight="1">
      <c r="A16" s="10">
        <v>2101102</v>
      </c>
      <c r="B16" s="10" t="s">
        <v>148</v>
      </c>
      <c r="C16" s="34">
        <f t="shared" si="0"/>
        <v>11.26</v>
      </c>
      <c r="D16" s="30">
        <v>11.26</v>
      </c>
      <c r="E16" s="30"/>
    </row>
    <row r="17" spans="1:5" ht="19.5" customHeight="1">
      <c r="A17" s="10">
        <v>2101103</v>
      </c>
      <c r="B17" s="10" t="s">
        <v>122</v>
      </c>
      <c r="C17" s="34">
        <f t="shared" si="0"/>
        <v>16.13</v>
      </c>
      <c r="D17" s="30">
        <f>6.14+9.99</f>
        <v>16.13</v>
      </c>
      <c r="E17" s="30"/>
    </row>
    <row r="18" spans="1:5" ht="19.5" customHeight="1">
      <c r="A18" s="10" t="s">
        <v>9</v>
      </c>
      <c r="B18" s="10" t="s">
        <v>10</v>
      </c>
      <c r="C18" s="34">
        <f t="shared" si="0"/>
        <v>0</v>
      </c>
      <c r="D18" s="30"/>
      <c r="E18" s="30"/>
    </row>
    <row r="19" spans="1:5" ht="19.5" customHeight="1">
      <c r="A19" s="10" t="s">
        <v>9</v>
      </c>
      <c r="B19" s="10" t="s">
        <v>10</v>
      </c>
      <c r="C19" s="34">
        <f t="shared" si="0"/>
        <v>0</v>
      </c>
      <c r="D19" s="30"/>
      <c r="E19" s="30"/>
    </row>
    <row r="20" spans="1:5" ht="19.5" customHeight="1">
      <c r="A20" s="7"/>
      <c r="B20" s="7"/>
      <c r="C20" s="34">
        <f t="shared" si="0"/>
        <v>0</v>
      </c>
      <c r="D20" s="30"/>
      <c r="E20" s="30"/>
    </row>
    <row r="21" spans="1:5" ht="19.5" customHeight="1">
      <c r="A21" s="33">
        <v>213</v>
      </c>
      <c r="B21" s="33" t="s">
        <v>123</v>
      </c>
      <c r="C21" s="34">
        <f aca="true" t="shared" si="1" ref="C21:C26">D21+E21</f>
        <v>454.51</v>
      </c>
      <c r="D21" s="34">
        <f>D22</f>
        <v>439.51</v>
      </c>
      <c r="E21" s="34">
        <f>E22</f>
        <v>15</v>
      </c>
    </row>
    <row r="22" spans="1:5" ht="19.5" customHeight="1">
      <c r="A22" s="10">
        <v>21303</v>
      </c>
      <c r="B22" s="10" t="s">
        <v>124</v>
      </c>
      <c r="C22" s="34">
        <f t="shared" si="1"/>
        <v>454.51</v>
      </c>
      <c r="D22" s="30">
        <f>D23+D24+D25+D26</f>
        <v>439.51</v>
      </c>
      <c r="E22" s="30">
        <f>E23+E24+E25+E26</f>
        <v>15</v>
      </c>
    </row>
    <row r="23" spans="1:5" ht="19.5" customHeight="1">
      <c r="A23" s="10">
        <v>2130301</v>
      </c>
      <c r="B23" s="10" t="s">
        <v>125</v>
      </c>
      <c r="C23" s="34">
        <f t="shared" si="1"/>
        <v>155.07</v>
      </c>
      <c r="D23" s="30">
        <v>155.07</v>
      </c>
      <c r="E23" s="30"/>
    </row>
    <row r="24" spans="1:5" ht="19.5" customHeight="1">
      <c r="A24" s="10">
        <v>2130314</v>
      </c>
      <c r="B24" s="10" t="s">
        <v>126</v>
      </c>
      <c r="C24" s="34">
        <f t="shared" si="1"/>
        <v>7.5</v>
      </c>
      <c r="D24" s="30"/>
      <c r="E24" s="30">
        <v>7.5</v>
      </c>
    </row>
    <row r="25" spans="1:5" ht="19.5" customHeight="1">
      <c r="A25" s="10">
        <v>2130315</v>
      </c>
      <c r="B25" s="10" t="s">
        <v>127</v>
      </c>
      <c r="C25" s="34">
        <f t="shared" si="1"/>
        <v>7.5</v>
      </c>
      <c r="D25" s="30"/>
      <c r="E25" s="30">
        <v>7.5</v>
      </c>
    </row>
    <row r="26" spans="1:5" ht="19.5" customHeight="1">
      <c r="A26" s="10">
        <v>2130399</v>
      </c>
      <c r="B26" s="10" t="s">
        <v>149</v>
      </c>
      <c r="C26" s="34">
        <f t="shared" si="1"/>
        <v>284.44</v>
      </c>
      <c r="D26" s="30">
        <v>284.44</v>
      </c>
      <c r="E26" s="30"/>
    </row>
    <row r="27" spans="1:5" ht="19.5" customHeight="1">
      <c r="A27" s="7"/>
      <c r="B27" s="7"/>
      <c r="C27" s="8"/>
      <c r="D27" s="30"/>
      <c r="E27" s="30"/>
    </row>
    <row r="28" spans="1:5" ht="19.5" customHeight="1">
      <c r="A28" s="7"/>
      <c r="B28" s="7"/>
      <c r="C28" s="8"/>
      <c r="D28" s="30"/>
      <c r="E28" s="30"/>
    </row>
    <row r="29" spans="1:5" ht="19.5" customHeight="1">
      <c r="A29" s="7"/>
      <c r="B29" s="7"/>
      <c r="C29" s="8"/>
      <c r="D29" s="30"/>
      <c r="E29" s="30"/>
    </row>
    <row r="30" spans="1:5" ht="19.5" customHeight="1">
      <c r="A30" s="8"/>
      <c r="B30" s="8"/>
      <c r="C30" s="8"/>
      <c r="D30" s="30"/>
      <c r="E30" s="30"/>
    </row>
    <row r="31" spans="1:5" ht="19.5" customHeight="1">
      <c r="A31" s="8"/>
      <c r="B31" s="8"/>
      <c r="C31" s="8"/>
      <c r="D31" s="30"/>
      <c r="E31" s="30"/>
    </row>
    <row r="32" spans="1:5" ht="19.5" customHeight="1">
      <c r="A32" s="8"/>
      <c r="B32" s="8"/>
      <c r="C32" s="8"/>
      <c r="D32" s="30"/>
      <c r="E32" s="30"/>
    </row>
    <row r="33" spans="1:5" ht="19.5" customHeight="1">
      <c r="A33" s="8"/>
      <c r="B33" s="4" t="s">
        <v>33</v>
      </c>
      <c r="C33" s="30">
        <f>C21+C13+C7</f>
        <v>518.5</v>
      </c>
      <c r="D33" s="30">
        <f>D21+D13+D7</f>
        <v>503.5</v>
      </c>
      <c r="E33" s="30">
        <f>E21+E13+E7</f>
        <v>15</v>
      </c>
    </row>
    <row r="34" spans="1:5" ht="13.5">
      <c r="A34" s="5"/>
      <c r="B34" s="5"/>
      <c r="C34" s="5"/>
      <c r="D34" s="5"/>
      <c r="E34" s="5"/>
    </row>
    <row r="35" spans="1:5" ht="13.5">
      <c r="A35" s="5"/>
      <c r="B35" s="5"/>
      <c r="C35" s="5"/>
      <c r="D35" s="5"/>
      <c r="E35" s="5"/>
    </row>
  </sheetData>
  <sheetProtection/>
  <mergeCells count="8">
    <mergeCell ref="B5:B6"/>
    <mergeCell ref="A3:E3"/>
    <mergeCell ref="A2:E2"/>
    <mergeCell ref="A1:E1"/>
    <mergeCell ref="A4:B4"/>
    <mergeCell ref="C4:E4"/>
    <mergeCell ref="C5:E5"/>
    <mergeCell ref="A5:A6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showGridLines="0" zoomScalePageLayoutView="0" workbookViewId="0" topLeftCell="A1">
      <selection activeCell="C31" sqref="C31"/>
    </sheetView>
  </sheetViews>
  <sheetFormatPr defaultColWidth="9.00390625" defaultRowHeight="13.5"/>
  <cols>
    <col min="1" max="1" width="9.125" style="0" customWidth="1"/>
    <col min="2" max="2" width="16.625" style="0" customWidth="1"/>
    <col min="3" max="3" width="10.625" style="0" customWidth="1"/>
    <col min="4" max="4" width="11.375" style="0" customWidth="1"/>
    <col min="5" max="5" width="10.625" style="0" customWidth="1"/>
    <col min="6" max="6" width="7.50390625" style="0" customWidth="1"/>
    <col min="7" max="7" width="7.75390625" style="0" customWidth="1"/>
    <col min="8" max="9" width="8.625" style="0" customWidth="1"/>
  </cols>
  <sheetData>
    <row r="1" spans="1:9" ht="19.5" customHeight="1">
      <c r="A1" s="60" t="s">
        <v>16</v>
      </c>
      <c r="B1" s="60"/>
      <c r="C1" s="60"/>
      <c r="D1" s="60"/>
      <c r="E1" s="60"/>
      <c r="F1" s="60"/>
      <c r="G1" s="60"/>
      <c r="H1" s="60"/>
      <c r="I1" s="60"/>
    </row>
    <row r="2" spans="1:9" ht="39.75" customHeight="1">
      <c r="A2" s="58" t="s">
        <v>152</v>
      </c>
      <c r="B2" s="58"/>
      <c r="C2" s="58"/>
      <c r="D2" s="58"/>
      <c r="E2" s="58"/>
      <c r="F2" s="58"/>
      <c r="G2" s="58"/>
      <c r="H2" s="58"/>
      <c r="I2" s="58"/>
    </row>
    <row r="3" spans="1:9" ht="15" customHeight="1">
      <c r="A3" s="60" t="s">
        <v>15</v>
      </c>
      <c r="B3" s="60"/>
      <c r="C3" s="60"/>
      <c r="D3" s="60"/>
      <c r="E3" s="60"/>
      <c r="F3" s="60"/>
      <c r="G3" s="60"/>
      <c r="H3" s="60"/>
      <c r="I3" s="60"/>
    </row>
    <row r="4" spans="1:9" ht="19.5" customHeight="1">
      <c r="A4" s="61" t="s">
        <v>13</v>
      </c>
      <c r="B4" s="61"/>
      <c r="C4" s="61" t="s">
        <v>80</v>
      </c>
      <c r="D4" s="62" t="s">
        <v>111</v>
      </c>
      <c r="E4" s="64" t="s">
        <v>74</v>
      </c>
      <c r="F4" s="64" t="s">
        <v>75</v>
      </c>
      <c r="G4" s="66"/>
      <c r="H4" s="66"/>
      <c r="I4" s="67"/>
    </row>
    <row r="5" spans="1:9" ht="39.75" customHeight="1">
      <c r="A5" s="9" t="s">
        <v>14</v>
      </c>
      <c r="B5" s="9" t="s">
        <v>12</v>
      </c>
      <c r="C5" s="61"/>
      <c r="D5" s="63"/>
      <c r="E5" s="65"/>
      <c r="F5" s="25" t="s">
        <v>76</v>
      </c>
      <c r="G5" s="27" t="s">
        <v>77</v>
      </c>
      <c r="H5" s="27" t="s">
        <v>78</v>
      </c>
      <c r="I5" s="27" t="s">
        <v>79</v>
      </c>
    </row>
    <row r="6" spans="1:9" ht="19.5" customHeight="1">
      <c r="A6" s="31">
        <v>301</v>
      </c>
      <c r="B6" s="32" t="s">
        <v>128</v>
      </c>
      <c r="C6" s="44">
        <f>D6</f>
        <v>412.07000000000005</v>
      </c>
      <c r="D6" s="45">
        <f>D7+D8+D9+D10+D11+D12+D13+D14</f>
        <v>412.07000000000005</v>
      </c>
      <c r="E6" s="11"/>
      <c r="F6" s="26"/>
      <c r="G6" s="3"/>
      <c r="H6" s="3"/>
      <c r="I6" s="3"/>
    </row>
    <row r="7" spans="1:9" ht="19.5" customHeight="1">
      <c r="A7" s="10">
        <v>30101</v>
      </c>
      <c r="B7" s="2" t="s">
        <v>129</v>
      </c>
      <c r="C7" s="44">
        <f aca="true" t="shared" si="0" ref="C7:C30">D7</f>
        <v>153.65</v>
      </c>
      <c r="D7" s="46">
        <f>48.22+105.43</f>
        <v>153.65</v>
      </c>
      <c r="E7" s="11"/>
      <c r="F7" s="26"/>
      <c r="G7" s="3"/>
      <c r="H7" s="3"/>
      <c r="I7" s="3"/>
    </row>
    <row r="8" spans="1:9" ht="19.5" customHeight="1">
      <c r="A8" s="10">
        <v>30102</v>
      </c>
      <c r="B8" s="2" t="s">
        <v>130</v>
      </c>
      <c r="C8" s="44">
        <f t="shared" si="0"/>
        <v>128.48</v>
      </c>
      <c r="D8" s="46">
        <f>63.6+64.88</f>
        <v>128.48</v>
      </c>
      <c r="E8" s="11"/>
      <c r="F8" s="26"/>
      <c r="G8" s="3"/>
      <c r="H8" s="3"/>
      <c r="I8" s="3"/>
    </row>
    <row r="9" spans="1:9" ht="19.5" customHeight="1">
      <c r="A9" s="10">
        <v>30103</v>
      </c>
      <c r="B9" s="2" t="s">
        <v>131</v>
      </c>
      <c r="C9" s="44">
        <f t="shared" si="0"/>
        <v>28.17</v>
      </c>
      <c r="D9" s="46">
        <f>9.32+18.85</f>
        <v>28.17</v>
      </c>
      <c r="E9" s="11"/>
      <c r="F9" s="26"/>
      <c r="G9" s="3"/>
      <c r="H9" s="3"/>
      <c r="I9" s="3"/>
    </row>
    <row r="10" spans="1:9" ht="19.5" customHeight="1">
      <c r="A10" s="10">
        <v>30104</v>
      </c>
      <c r="B10" s="2" t="s">
        <v>151</v>
      </c>
      <c r="C10" s="44">
        <f t="shared" si="0"/>
        <v>55.98</v>
      </c>
      <c r="D10" s="46">
        <v>55.98</v>
      </c>
      <c r="E10" s="11"/>
      <c r="F10" s="26"/>
      <c r="G10" s="3"/>
      <c r="H10" s="3"/>
      <c r="I10" s="3"/>
    </row>
    <row r="11" spans="1:9" ht="19.5" customHeight="1">
      <c r="A11" s="10">
        <v>30105</v>
      </c>
      <c r="B11" s="2" t="s">
        <v>138</v>
      </c>
      <c r="C11" s="44">
        <f t="shared" si="0"/>
        <v>16.86</v>
      </c>
      <c r="D11" s="46">
        <f>11.26+5.6</f>
        <v>16.86</v>
      </c>
      <c r="E11" s="11"/>
      <c r="F11" s="26"/>
      <c r="G11" s="3"/>
      <c r="H11" s="3"/>
      <c r="I11" s="3"/>
    </row>
    <row r="12" spans="1:9" ht="19.5" customHeight="1">
      <c r="A12" s="10">
        <v>30106</v>
      </c>
      <c r="B12" s="2" t="s">
        <v>139</v>
      </c>
      <c r="C12" s="44">
        <f t="shared" si="0"/>
        <v>0.42000000000000004</v>
      </c>
      <c r="D12" s="46">
        <f>0.17+0.25</f>
        <v>0.42000000000000004</v>
      </c>
      <c r="E12" s="11"/>
      <c r="F12" s="26"/>
      <c r="G12" s="3"/>
      <c r="H12" s="3"/>
      <c r="I12" s="3"/>
    </row>
    <row r="13" spans="1:9" ht="19.5" customHeight="1">
      <c r="A13" s="10">
        <v>30107</v>
      </c>
      <c r="B13" s="2" t="s">
        <v>140</v>
      </c>
      <c r="C13" s="44">
        <f t="shared" si="0"/>
        <v>1.9500000000000002</v>
      </c>
      <c r="D13" s="46">
        <f>0.45+0.66+0.84</f>
        <v>1.9500000000000002</v>
      </c>
      <c r="E13" s="11"/>
      <c r="F13" s="26"/>
      <c r="G13" s="3"/>
      <c r="H13" s="3"/>
      <c r="I13" s="3"/>
    </row>
    <row r="14" spans="1:9" ht="19.5" customHeight="1">
      <c r="A14" s="10">
        <v>30108</v>
      </c>
      <c r="B14" s="2" t="s">
        <v>161</v>
      </c>
      <c r="C14" s="44">
        <f t="shared" si="0"/>
        <v>26.560000000000002</v>
      </c>
      <c r="D14" s="46">
        <f>8.35+18.21</f>
        <v>26.560000000000002</v>
      </c>
      <c r="E14" s="11"/>
      <c r="F14" s="26"/>
      <c r="G14" s="3"/>
      <c r="H14" s="3"/>
      <c r="I14" s="3"/>
    </row>
    <row r="15" spans="1:9" ht="19.5" customHeight="1">
      <c r="A15" s="31">
        <v>302</v>
      </c>
      <c r="B15" s="32" t="s">
        <v>132</v>
      </c>
      <c r="C15" s="44">
        <f t="shared" si="0"/>
        <v>25.770000000000003</v>
      </c>
      <c r="D15" s="45">
        <f>D16+D17+D18+D19+D20+D21</f>
        <v>25.770000000000003</v>
      </c>
      <c r="E15" s="11"/>
      <c r="F15" s="26"/>
      <c r="G15" s="3"/>
      <c r="H15" s="3"/>
      <c r="I15" s="3"/>
    </row>
    <row r="16" spans="1:9" ht="19.5" customHeight="1">
      <c r="A16" s="10">
        <v>30201</v>
      </c>
      <c r="B16" s="2" t="s">
        <v>133</v>
      </c>
      <c r="C16" s="44">
        <f t="shared" si="0"/>
        <v>7.800000000000001</v>
      </c>
      <c r="D16" s="46">
        <f>3.83+3.97</f>
        <v>7.800000000000001</v>
      </c>
      <c r="E16" s="11"/>
      <c r="F16" s="26"/>
      <c r="G16" s="3"/>
      <c r="H16" s="3"/>
      <c r="I16" s="3"/>
    </row>
    <row r="17" spans="1:9" ht="19.5" customHeight="1">
      <c r="A17" s="10">
        <v>30202</v>
      </c>
      <c r="B17" s="2" t="s">
        <v>134</v>
      </c>
      <c r="C17" s="44">
        <f t="shared" si="0"/>
        <v>0</v>
      </c>
      <c r="D17" s="46"/>
      <c r="E17" s="11"/>
      <c r="F17" s="26"/>
      <c r="G17" s="3"/>
      <c r="H17" s="3"/>
      <c r="I17" s="3"/>
    </row>
    <row r="18" spans="1:9" ht="19.5" customHeight="1">
      <c r="A18" s="10">
        <v>30203</v>
      </c>
      <c r="B18" s="2" t="s">
        <v>159</v>
      </c>
      <c r="C18" s="44">
        <f t="shared" si="0"/>
        <v>10.68</v>
      </c>
      <c r="D18" s="46">
        <v>10.68</v>
      </c>
      <c r="E18" s="11"/>
      <c r="F18" s="26"/>
      <c r="G18" s="3"/>
      <c r="H18" s="3"/>
      <c r="I18" s="3"/>
    </row>
    <row r="19" spans="1:9" ht="19.5" customHeight="1">
      <c r="A19" s="10">
        <v>30204</v>
      </c>
      <c r="B19" s="2" t="s">
        <v>135</v>
      </c>
      <c r="C19" s="44">
        <f t="shared" si="0"/>
        <v>2.66</v>
      </c>
      <c r="D19" s="46">
        <v>2.66</v>
      </c>
      <c r="E19" s="11"/>
      <c r="F19" s="26"/>
      <c r="G19" s="3"/>
      <c r="H19" s="3"/>
      <c r="I19" s="3"/>
    </row>
    <row r="20" spans="1:9" ht="19.5" customHeight="1">
      <c r="A20" s="10">
        <v>30205</v>
      </c>
      <c r="B20" s="2" t="s">
        <v>136</v>
      </c>
      <c r="C20" s="44">
        <f t="shared" si="0"/>
        <v>4.42</v>
      </c>
      <c r="D20" s="46">
        <f>1.54+2.88</f>
        <v>4.42</v>
      </c>
      <c r="E20" s="11"/>
      <c r="F20" s="26"/>
      <c r="G20" s="3"/>
      <c r="H20" s="3"/>
      <c r="I20" s="3"/>
    </row>
    <row r="21" spans="1:9" ht="19.5" customHeight="1">
      <c r="A21" s="10">
        <v>30206</v>
      </c>
      <c r="B21" s="2" t="s">
        <v>137</v>
      </c>
      <c r="C21" s="44">
        <f t="shared" si="0"/>
        <v>0.21000000000000002</v>
      </c>
      <c r="D21" s="46">
        <f>0.07+0.14</f>
        <v>0.21000000000000002</v>
      </c>
      <c r="E21" s="11"/>
      <c r="F21" s="26"/>
      <c r="G21" s="3"/>
      <c r="H21" s="3"/>
      <c r="I21" s="3"/>
    </row>
    <row r="22" spans="1:9" ht="19.5" customHeight="1">
      <c r="A22" s="31">
        <v>303</v>
      </c>
      <c r="B22" s="32" t="s">
        <v>145</v>
      </c>
      <c r="C22" s="44">
        <f t="shared" si="0"/>
        <v>65.66000000000001</v>
      </c>
      <c r="D22" s="45">
        <f>D23+D24+D25+D26+D27+D28+D29</f>
        <v>65.66000000000001</v>
      </c>
      <c r="E22" s="11"/>
      <c r="F22" s="26"/>
      <c r="G22" s="3"/>
      <c r="H22" s="3"/>
      <c r="I22" s="3"/>
    </row>
    <row r="23" spans="1:9" ht="19.5" customHeight="1">
      <c r="A23" s="10">
        <v>30301</v>
      </c>
      <c r="B23" s="2" t="s">
        <v>17</v>
      </c>
      <c r="C23" s="44">
        <f t="shared" si="0"/>
        <v>0</v>
      </c>
      <c r="D23" s="46"/>
      <c r="E23" s="11"/>
      <c r="F23" s="26"/>
      <c r="G23" s="3"/>
      <c r="H23" s="3"/>
      <c r="I23" s="3"/>
    </row>
    <row r="24" spans="1:9" ht="19.5" customHeight="1">
      <c r="A24" s="10">
        <v>30302</v>
      </c>
      <c r="B24" s="2" t="s">
        <v>160</v>
      </c>
      <c r="C24" s="44">
        <f t="shared" si="0"/>
        <v>3.99</v>
      </c>
      <c r="D24" s="46">
        <v>3.99</v>
      </c>
      <c r="E24" s="11"/>
      <c r="F24" s="26"/>
      <c r="G24" s="3"/>
      <c r="H24" s="3"/>
      <c r="I24" s="3"/>
    </row>
    <row r="25" spans="1:9" ht="19.5" customHeight="1">
      <c r="A25" s="10">
        <v>30303</v>
      </c>
      <c r="B25" s="2" t="s">
        <v>18</v>
      </c>
      <c r="C25" s="44">
        <f t="shared" si="0"/>
        <v>0</v>
      </c>
      <c r="D25" s="46"/>
      <c r="E25" s="11"/>
      <c r="F25" s="26"/>
      <c r="G25" s="3"/>
      <c r="H25" s="3"/>
      <c r="I25" s="3"/>
    </row>
    <row r="26" spans="1:9" ht="19.5" customHeight="1">
      <c r="A26" s="10">
        <v>30304</v>
      </c>
      <c r="B26" s="2" t="s">
        <v>141</v>
      </c>
      <c r="C26" s="44">
        <f t="shared" si="0"/>
        <v>43.96</v>
      </c>
      <c r="D26" s="46">
        <f>14.54+29.42</f>
        <v>43.96</v>
      </c>
      <c r="E26" s="11"/>
      <c r="F26" s="26"/>
      <c r="G26" s="3"/>
      <c r="H26" s="3"/>
      <c r="I26" s="3"/>
    </row>
    <row r="27" spans="1:9" ht="19.5" customHeight="1">
      <c r="A27" s="10">
        <v>30305</v>
      </c>
      <c r="B27" s="2" t="s">
        <v>142</v>
      </c>
      <c r="C27" s="44">
        <f t="shared" si="0"/>
        <v>0.06</v>
      </c>
      <c r="D27" s="46">
        <v>0.06</v>
      </c>
      <c r="E27" s="11"/>
      <c r="F27" s="26"/>
      <c r="G27" s="3"/>
      <c r="H27" s="3"/>
      <c r="I27" s="3"/>
    </row>
    <row r="28" spans="1:9" ht="19.5" customHeight="1">
      <c r="A28" s="10">
        <v>30306</v>
      </c>
      <c r="B28" s="2" t="s">
        <v>143</v>
      </c>
      <c r="C28" s="44">
        <f t="shared" si="0"/>
        <v>16.14</v>
      </c>
      <c r="D28" s="46">
        <f>6.14+10</f>
        <v>16.14</v>
      </c>
      <c r="E28" s="11"/>
      <c r="F28" s="26"/>
      <c r="G28" s="3"/>
      <c r="H28" s="3"/>
      <c r="I28" s="3"/>
    </row>
    <row r="29" spans="1:9" ht="19.5" customHeight="1">
      <c r="A29" s="10">
        <v>30307</v>
      </c>
      <c r="B29" s="2" t="s">
        <v>144</v>
      </c>
      <c r="C29" s="44">
        <f t="shared" si="0"/>
        <v>1.51</v>
      </c>
      <c r="D29" s="46">
        <f>0.43+1.08</f>
        <v>1.51</v>
      </c>
      <c r="E29" s="11"/>
      <c r="F29" s="26"/>
      <c r="G29" s="3"/>
      <c r="H29" s="3"/>
      <c r="I29" s="3"/>
    </row>
    <row r="30" spans="1:9" ht="19.5" customHeight="1">
      <c r="A30" s="10"/>
      <c r="B30" s="2"/>
      <c r="C30" s="44">
        <f t="shared" si="0"/>
        <v>0</v>
      </c>
      <c r="D30" s="46"/>
      <c r="E30" s="11"/>
      <c r="F30" s="26"/>
      <c r="G30" s="3"/>
      <c r="H30" s="3"/>
      <c r="I30" s="3"/>
    </row>
    <row r="31" spans="1:9" ht="19.5" customHeight="1">
      <c r="A31" s="10"/>
      <c r="B31" s="2"/>
      <c r="C31" s="47"/>
      <c r="D31" s="46"/>
      <c r="E31" s="11"/>
      <c r="F31" s="26"/>
      <c r="G31" s="3"/>
      <c r="H31" s="3"/>
      <c r="I31" s="3"/>
    </row>
    <row r="32" spans="1:9" ht="19.5" customHeight="1">
      <c r="A32" s="10" t="s">
        <v>162</v>
      </c>
      <c r="B32" s="2"/>
      <c r="C32" s="47"/>
      <c r="D32" s="46">
        <f>D22+D15+D6</f>
        <v>503.50000000000006</v>
      </c>
      <c r="E32" s="11"/>
      <c r="F32" s="26"/>
      <c r="G32" s="3"/>
      <c r="H32" s="3"/>
      <c r="I32" s="3"/>
    </row>
    <row r="33" ht="19.5" customHeight="1"/>
    <row r="34" ht="19.5" customHeight="1"/>
    <row r="35" ht="19.5" customHeight="1"/>
  </sheetData>
  <sheetProtection/>
  <mergeCells count="8">
    <mergeCell ref="A2:I2"/>
    <mergeCell ref="A1:I1"/>
    <mergeCell ref="C4:C5"/>
    <mergeCell ref="A4:B4"/>
    <mergeCell ref="D4:D5"/>
    <mergeCell ref="E4:E5"/>
    <mergeCell ref="F4:I4"/>
    <mergeCell ref="A3:I3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10.75390625" style="0" customWidth="1"/>
    <col min="2" max="2" width="20.625" style="0" customWidth="1"/>
    <col min="3" max="5" width="15.625" style="0" customWidth="1"/>
  </cols>
  <sheetData>
    <row r="1" spans="1:5" ht="19.5" customHeight="1">
      <c r="A1" s="60" t="s">
        <v>113</v>
      </c>
      <c r="B1" s="60"/>
      <c r="C1" s="60"/>
      <c r="D1" s="60"/>
      <c r="E1" s="60"/>
    </row>
    <row r="2" spans="1:5" ht="39.75" customHeight="1">
      <c r="A2" s="58" t="s">
        <v>24</v>
      </c>
      <c r="B2" s="58"/>
      <c r="C2" s="58"/>
      <c r="D2" s="58"/>
      <c r="E2" s="58"/>
    </row>
    <row r="3" spans="1:5" ht="15" customHeight="1">
      <c r="A3" s="68" t="s">
        <v>1</v>
      </c>
      <c r="B3" s="68"/>
      <c r="C3" s="68"/>
      <c r="D3" s="68"/>
      <c r="E3" s="68"/>
    </row>
    <row r="4" spans="1:5" ht="19.5" customHeight="1">
      <c r="A4" s="56" t="s">
        <v>19</v>
      </c>
      <c r="B4" s="56" t="s">
        <v>12</v>
      </c>
      <c r="C4" s="56" t="s">
        <v>22</v>
      </c>
      <c r="D4" s="56"/>
      <c r="E4" s="56"/>
    </row>
    <row r="5" spans="1:5" ht="19.5" customHeight="1">
      <c r="A5" s="56"/>
      <c r="B5" s="56"/>
      <c r="C5" s="12" t="s">
        <v>0</v>
      </c>
      <c r="D5" s="12" t="s">
        <v>20</v>
      </c>
      <c r="E5" s="12" t="s">
        <v>21</v>
      </c>
    </row>
    <row r="6" spans="1:5" ht="19.5" customHeight="1">
      <c r="A6" s="3"/>
      <c r="B6" s="3"/>
      <c r="C6" s="3"/>
      <c r="D6" s="3"/>
      <c r="E6" s="3"/>
    </row>
    <row r="7" spans="1:5" ht="19.5" customHeight="1">
      <c r="A7" s="3"/>
      <c r="B7" s="3"/>
      <c r="C7" s="3"/>
      <c r="D7" s="3"/>
      <c r="E7" s="3"/>
    </row>
    <row r="8" spans="1:5" ht="19.5" customHeight="1">
      <c r="A8" s="3"/>
      <c r="B8" s="3"/>
      <c r="C8" s="3"/>
      <c r="D8" s="3"/>
      <c r="E8" s="3"/>
    </row>
    <row r="9" spans="1:5" ht="19.5" customHeight="1">
      <c r="A9" s="3"/>
      <c r="B9" s="3"/>
      <c r="C9" s="3"/>
      <c r="D9" s="3"/>
      <c r="E9" s="3"/>
    </row>
    <row r="10" spans="1:5" ht="19.5" customHeight="1">
      <c r="A10" s="3"/>
      <c r="B10" s="3"/>
      <c r="C10" s="3"/>
      <c r="D10" s="3"/>
      <c r="E10" s="3"/>
    </row>
    <row r="11" spans="1:5" ht="19.5" customHeight="1">
      <c r="A11" s="3"/>
      <c r="B11" s="3"/>
      <c r="C11" s="3"/>
      <c r="D11" s="3"/>
      <c r="E11" s="3"/>
    </row>
    <row r="12" spans="1:5" ht="19.5" customHeight="1">
      <c r="A12" s="3"/>
      <c r="B12" s="3"/>
      <c r="C12" s="3"/>
      <c r="D12" s="3"/>
      <c r="E12" s="3"/>
    </row>
    <row r="13" spans="1:5" ht="19.5" customHeight="1">
      <c r="A13" s="3"/>
      <c r="B13" s="3"/>
      <c r="C13" s="3"/>
      <c r="D13" s="3"/>
      <c r="E13" s="3"/>
    </row>
    <row r="14" spans="1:5" ht="19.5" customHeight="1">
      <c r="A14" s="3"/>
      <c r="B14" s="3"/>
      <c r="C14" s="3"/>
      <c r="D14" s="3"/>
      <c r="E14" s="3"/>
    </row>
    <row r="15" spans="1:5" ht="19.5" customHeight="1">
      <c r="A15" s="3"/>
      <c r="B15" s="3"/>
      <c r="C15" s="3"/>
      <c r="D15" s="3"/>
      <c r="E15" s="3"/>
    </row>
    <row r="16" spans="1:5" ht="19.5" customHeight="1">
      <c r="A16" s="3"/>
      <c r="B16" s="3"/>
      <c r="C16" s="3"/>
      <c r="D16" s="3"/>
      <c r="E16" s="3"/>
    </row>
    <row r="17" spans="1:5" ht="19.5" customHeight="1">
      <c r="A17" s="3"/>
      <c r="B17" s="3"/>
      <c r="C17" s="3"/>
      <c r="D17" s="3"/>
      <c r="E17" s="3"/>
    </row>
    <row r="18" spans="1:5" ht="19.5" customHeight="1">
      <c r="A18" s="3"/>
      <c r="B18" s="3"/>
      <c r="C18" s="3"/>
      <c r="D18" s="3"/>
      <c r="E18" s="3"/>
    </row>
    <row r="19" spans="1:5" ht="19.5" customHeight="1">
      <c r="A19" s="3"/>
      <c r="B19" s="3"/>
      <c r="C19" s="3"/>
      <c r="D19" s="3"/>
      <c r="E19" s="3"/>
    </row>
    <row r="20" spans="1:5" ht="19.5" customHeight="1">
      <c r="A20" s="3"/>
      <c r="B20" s="3"/>
      <c r="C20" s="3"/>
      <c r="D20" s="3"/>
      <c r="E20" s="3"/>
    </row>
    <row r="21" spans="1:5" ht="19.5" customHeight="1">
      <c r="A21" s="3"/>
      <c r="B21" s="3"/>
      <c r="C21" s="3"/>
      <c r="D21" s="3"/>
      <c r="E21" s="3"/>
    </row>
    <row r="22" spans="1:5" ht="19.5" customHeight="1">
      <c r="A22" s="3"/>
      <c r="B22" s="3"/>
      <c r="C22" s="3"/>
      <c r="D22" s="3"/>
      <c r="E22" s="3"/>
    </row>
    <row r="23" spans="1:5" ht="19.5" customHeight="1">
      <c r="A23" s="3"/>
      <c r="B23" s="12" t="s">
        <v>23</v>
      </c>
      <c r="C23" s="3"/>
      <c r="D23" s="3"/>
      <c r="E23" s="3"/>
    </row>
  </sheetData>
  <sheetProtection/>
  <mergeCells count="6">
    <mergeCell ref="A1:E1"/>
    <mergeCell ref="C4:E4"/>
    <mergeCell ref="A4:A5"/>
    <mergeCell ref="B4:B5"/>
    <mergeCell ref="A3:E3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6"/>
  <sheetViews>
    <sheetView showGridLines="0" tabSelected="1" zoomScalePageLayoutView="0" workbookViewId="0" topLeftCell="A10">
      <selection activeCell="E15" sqref="E15"/>
    </sheetView>
  </sheetViews>
  <sheetFormatPr defaultColWidth="9.00390625" defaultRowHeight="13.5"/>
  <cols>
    <col min="1" max="1" width="1.00390625" style="19" customWidth="1"/>
    <col min="2" max="2" width="25.75390625" style="19" customWidth="1"/>
    <col min="3" max="3" width="17.50390625" style="19" customWidth="1"/>
    <col min="4" max="4" width="25.75390625" style="19" customWidth="1"/>
    <col min="5" max="5" width="17.50390625" style="19" customWidth="1"/>
    <col min="6" max="6" width="0.875" style="19" customWidth="1"/>
    <col min="7" max="16384" width="9.00390625" style="19" customWidth="1"/>
  </cols>
  <sheetData>
    <row r="1" spans="2:5" ht="12.75">
      <c r="B1" s="17"/>
      <c r="C1" s="17"/>
      <c r="D1" s="17"/>
      <c r="E1" s="18" t="s">
        <v>114</v>
      </c>
    </row>
    <row r="2" spans="2:5" ht="39.75" customHeight="1">
      <c r="B2" s="54" t="s">
        <v>153</v>
      </c>
      <c r="C2" s="55"/>
      <c r="D2" s="55"/>
      <c r="E2" s="55"/>
    </row>
    <row r="3" spans="2:5" ht="15" customHeight="1">
      <c r="B3" s="28"/>
      <c r="E3" s="29" t="s">
        <v>112</v>
      </c>
    </row>
    <row r="4" spans="2:5" ht="16.5" customHeight="1">
      <c r="B4" s="20" t="s">
        <v>81</v>
      </c>
      <c r="C4" s="38">
        <v>518.5</v>
      </c>
      <c r="D4" s="20" t="s">
        <v>82</v>
      </c>
      <c r="E4" s="40">
        <v>0</v>
      </c>
    </row>
    <row r="5" spans="2:5" ht="16.5" customHeight="1">
      <c r="B5" s="20" t="s">
        <v>83</v>
      </c>
      <c r="C5" s="21"/>
      <c r="D5" s="20" t="s">
        <v>84</v>
      </c>
      <c r="E5" s="40">
        <v>0</v>
      </c>
    </row>
    <row r="6" spans="2:5" ht="16.5" customHeight="1">
      <c r="B6" s="20" t="s">
        <v>85</v>
      </c>
      <c r="C6" s="21"/>
      <c r="D6" s="20" t="s">
        <v>86</v>
      </c>
      <c r="E6" s="40">
        <v>0</v>
      </c>
    </row>
    <row r="7" spans="2:5" ht="16.5" customHeight="1">
      <c r="B7" s="20" t="s">
        <v>87</v>
      </c>
      <c r="C7" s="21"/>
      <c r="D7" s="20" t="s">
        <v>88</v>
      </c>
      <c r="E7" s="40">
        <v>0</v>
      </c>
    </row>
    <row r="8" spans="2:5" ht="16.5" customHeight="1">
      <c r="B8" s="20" t="s">
        <v>89</v>
      </c>
      <c r="C8" s="21"/>
      <c r="D8" s="20" t="s">
        <v>90</v>
      </c>
      <c r="E8" s="40">
        <v>0</v>
      </c>
    </row>
    <row r="9" spans="2:5" ht="16.5" customHeight="1">
      <c r="B9" s="20" t="s">
        <v>91</v>
      </c>
      <c r="C9" s="21"/>
      <c r="D9" s="20" t="s">
        <v>92</v>
      </c>
      <c r="E9" s="40">
        <v>0</v>
      </c>
    </row>
    <row r="10" spans="2:5" ht="16.5" customHeight="1">
      <c r="B10" s="20"/>
      <c r="C10" s="21"/>
      <c r="D10" s="20" t="s">
        <v>93</v>
      </c>
      <c r="E10" s="40">
        <v>0</v>
      </c>
    </row>
    <row r="11" spans="2:5" ht="16.5" customHeight="1">
      <c r="B11" s="20"/>
      <c r="C11" s="21"/>
      <c r="D11" s="20" t="s">
        <v>94</v>
      </c>
      <c r="E11" s="40">
        <f>22.21+8.78</f>
        <v>30.990000000000002</v>
      </c>
    </row>
    <row r="12" spans="2:5" ht="16.5" customHeight="1">
      <c r="B12" s="20"/>
      <c r="C12" s="21"/>
      <c r="D12" s="20" t="s">
        <v>95</v>
      </c>
      <c r="E12" s="40">
        <f>21.25+11.75</f>
        <v>33</v>
      </c>
    </row>
    <row r="13" spans="2:5" ht="16.5" customHeight="1">
      <c r="B13" s="20"/>
      <c r="C13" s="21"/>
      <c r="D13" s="20" t="s">
        <v>96</v>
      </c>
      <c r="E13" s="40">
        <v>0</v>
      </c>
    </row>
    <row r="14" spans="2:5" ht="16.5" customHeight="1">
      <c r="B14" s="20"/>
      <c r="C14" s="21"/>
      <c r="D14" s="20" t="s">
        <v>97</v>
      </c>
      <c r="E14" s="40">
        <v>0</v>
      </c>
    </row>
    <row r="15" spans="2:5" ht="16.5" customHeight="1">
      <c r="B15" s="20"/>
      <c r="C15" s="21"/>
      <c r="D15" s="20" t="s">
        <v>98</v>
      </c>
      <c r="E15" s="40">
        <f>170.07+284.44</f>
        <v>454.51</v>
      </c>
    </row>
    <row r="16" spans="2:5" ht="16.5" customHeight="1">
      <c r="B16" s="20"/>
      <c r="C16" s="21"/>
      <c r="D16" s="20" t="s">
        <v>99</v>
      </c>
      <c r="E16" s="40">
        <v>0</v>
      </c>
    </row>
    <row r="17" spans="2:5" ht="16.5" customHeight="1">
      <c r="B17" s="20"/>
      <c r="C17" s="21"/>
      <c r="D17" s="20" t="s">
        <v>100</v>
      </c>
      <c r="E17" s="40">
        <v>0</v>
      </c>
    </row>
    <row r="18" spans="2:5" ht="16.5" customHeight="1">
      <c r="B18" s="20"/>
      <c r="C18" s="21"/>
      <c r="D18" s="20" t="s">
        <v>101</v>
      </c>
      <c r="E18" s="40">
        <v>0</v>
      </c>
    </row>
    <row r="19" spans="2:5" ht="16.5" customHeight="1">
      <c r="B19" s="20"/>
      <c r="C19" s="21"/>
      <c r="D19" s="20" t="s">
        <v>102</v>
      </c>
      <c r="E19" s="40">
        <v>0</v>
      </c>
    </row>
    <row r="20" spans="2:5" ht="16.5" customHeight="1">
      <c r="B20" s="20"/>
      <c r="C20" s="21"/>
      <c r="D20" s="20" t="s">
        <v>103</v>
      </c>
      <c r="E20" s="40">
        <v>0</v>
      </c>
    </row>
    <row r="21" spans="2:5" ht="16.5" customHeight="1">
      <c r="B21" s="20"/>
      <c r="C21" s="21"/>
      <c r="D21" s="20" t="s">
        <v>104</v>
      </c>
      <c r="E21" s="40">
        <v>0</v>
      </c>
    </row>
    <row r="22" spans="2:5" ht="16.5" customHeight="1">
      <c r="B22" s="20"/>
      <c r="C22" s="21"/>
      <c r="D22" s="20" t="s">
        <v>105</v>
      </c>
      <c r="E22" s="40">
        <v>0</v>
      </c>
    </row>
    <row r="23" spans="2:5" ht="16.5" customHeight="1">
      <c r="B23" s="20"/>
      <c r="C23" s="21"/>
      <c r="D23" s="20" t="s">
        <v>106</v>
      </c>
      <c r="E23" s="40">
        <v>0</v>
      </c>
    </row>
    <row r="24" spans="2:5" ht="16.5" customHeight="1">
      <c r="B24" s="20"/>
      <c r="C24" s="21"/>
      <c r="D24" s="20" t="s">
        <v>107</v>
      </c>
      <c r="E24" s="40">
        <v>0</v>
      </c>
    </row>
    <row r="25" spans="2:5" ht="16.5" customHeight="1">
      <c r="B25" s="23"/>
      <c r="C25" s="24"/>
      <c r="D25" s="20" t="s">
        <v>108</v>
      </c>
      <c r="E25" s="40">
        <v>0</v>
      </c>
    </row>
    <row r="26" spans="2:5" ht="16.5" customHeight="1">
      <c r="B26" s="23" t="s">
        <v>71</v>
      </c>
      <c r="C26" s="48">
        <f>C4</f>
        <v>518.5</v>
      </c>
      <c r="D26" s="23" t="s">
        <v>72</v>
      </c>
      <c r="E26" s="42">
        <f>E11+E12+E15</f>
        <v>518.5</v>
      </c>
    </row>
    <row r="27" ht="17.25" customHeight="1"/>
  </sheetData>
  <sheetProtection/>
  <mergeCells count="1">
    <mergeCell ref="B2:E2"/>
  </mergeCells>
  <printOptions/>
  <pageMargins left="0.5905511811023623" right="0.5905511811023623" top="0.1968503937007874" bottom="0.1968503937007874" header="0.1968503937007874" footer="0.1968503937007874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PageLayoutView="0" workbookViewId="0" topLeftCell="A4">
      <selection activeCell="G17" sqref="G17"/>
    </sheetView>
  </sheetViews>
  <sheetFormatPr defaultColWidth="9.00390625" defaultRowHeight="13.5"/>
  <cols>
    <col min="1" max="1" width="6.875" style="0" customWidth="1"/>
    <col min="2" max="2" width="24.50390625" style="0" customWidth="1"/>
    <col min="3" max="3" width="8.625" style="0" customWidth="1"/>
    <col min="4" max="5" width="10.625" style="0" customWidth="1"/>
    <col min="6" max="6" width="8.375" style="0" customWidth="1"/>
    <col min="7" max="7" width="6.875" style="0" customWidth="1"/>
    <col min="8" max="9" width="8.625" style="0" customWidth="1"/>
  </cols>
  <sheetData>
    <row r="1" spans="1:9" ht="19.5" customHeight="1">
      <c r="A1" s="59" t="s">
        <v>109</v>
      </c>
      <c r="B1" s="59"/>
      <c r="C1" s="59"/>
      <c r="D1" s="59"/>
      <c r="E1" s="59"/>
      <c r="F1" s="59"/>
      <c r="G1" s="59"/>
      <c r="H1" s="59"/>
      <c r="I1" s="59"/>
    </row>
    <row r="2" spans="1:9" ht="39.75" customHeight="1">
      <c r="A2" s="58" t="s">
        <v>154</v>
      </c>
      <c r="B2" s="58"/>
      <c r="C2" s="58"/>
      <c r="D2" s="58"/>
      <c r="E2" s="58"/>
      <c r="F2" s="58"/>
      <c r="G2" s="58"/>
      <c r="H2" s="58"/>
      <c r="I2" s="58"/>
    </row>
    <row r="3" spans="1:9" s="13" customFormat="1" ht="15" customHeight="1">
      <c r="A3" s="71" t="s">
        <v>32</v>
      </c>
      <c r="B3" s="71"/>
      <c r="C3" s="71"/>
      <c r="D3" s="71"/>
      <c r="E3" s="71"/>
      <c r="F3" s="71"/>
      <c r="G3" s="71"/>
      <c r="H3" s="71"/>
      <c r="I3" s="71"/>
    </row>
    <row r="4" spans="1:9" ht="39.75" customHeight="1">
      <c r="A4" s="70" t="s">
        <v>26</v>
      </c>
      <c r="B4" s="70"/>
      <c r="C4" s="70" t="s">
        <v>0</v>
      </c>
      <c r="D4" s="69" t="s">
        <v>28</v>
      </c>
      <c r="E4" s="69" t="s">
        <v>29</v>
      </c>
      <c r="F4" s="72" t="s">
        <v>110</v>
      </c>
      <c r="G4" s="74" t="s">
        <v>27</v>
      </c>
      <c r="H4" s="69" t="s">
        <v>30</v>
      </c>
      <c r="I4" s="69" t="s">
        <v>31</v>
      </c>
    </row>
    <row r="5" spans="1:9" ht="30" customHeight="1">
      <c r="A5" s="6" t="s">
        <v>25</v>
      </c>
      <c r="B5" s="6" t="s">
        <v>12</v>
      </c>
      <c r="C5" s="70"/>
      <c r="D5" s="70"/>
      <c r="E5" s="70"/>
      <c r="F5" s="73"/>
      <c r="G5" s="75"/>
      <c r="H5" s="70"/>
      <c r="I5" s="70"/>
    </row>
    <row r="6" spans="1:9" ht="19.5" customHeight="1">
      <c r="A6" s="33">
        <v>208</v>
      </c>
      <c r="B6" s="33" t="s">
        <v>116</v>
      </c>
      <c r="C6" s="49">
        <f>D6</f>
        <v>30.990000000000002</v>
      </c>
      <c r="D6" s="34">
        <f>D7</f>
        <v>30.990000000000002</v>
      </c>
      <c r="E6" s="14"/>
      <c r="F6" s="14"/>
      <c r="G6" s="14"/>
      <c r="H6" s="14"/>
      <c r="I6" s="14"/>
    </row>
    <row r="7" spans="1:9" ht="19.5" customHeight="1">
      <c r="A7" s="10">
        <v>20805</v>
      </c>
      <c r="B7" s="10" t="s">
        <v>117</v>
      </c>
      <c r="C7" s="37">
        <f aca="true" t="shared" si="0" ref="C7:C25">D7</f>
        <v>30.990000000000002</v>
      </c>
      <c r="D7" s="30">
        <f>D8+D9+D10</f>
        <v>30.990000000000002</v>
      </c>
      <c r="E7" s="14"/>
      <c r="F7" s="14"/>
      <c r="G7" s="14"/>
      <c r="H7" s="14"/>
      <c r="I7" s="14"/>
    </row>
    <row r="8" spans="1:9" ht="19.5" customHeight="1">
      <c r="A8" s="10">
        <v>2080501</v>
      </c>
      <c r="B8" s="10" t="s">
        <v>118</v>
      </c>
      <c r="C8" s="37">
        <f t="shared" si="0"/>
        <v>0.43</v>
      </c>
      <c r="D8" s="30">
        <v>0.43</v>
      </c>
      <c r="E8" s="14"/>
      <c r="F8" s="14"/>
      <c r="G8" s="14"/>
      <c r="H8" s="14"/>
      <c r="I8" s="14"/>
    </row>
    <row r="9" spans="1:9" ht="19.5" customHeight="1">
      <c r="A9" s="10">
        <v>2080502</v>
      </c>
      <c r="B9" s="10" t="s">
        <v>147</v>
      </c>
      <c r="C9" s="37">
        <f t="shared" si="0"/>
        <v>3.99</v>
      </c>
      <c r="D9" s="30">
        <v>3.99</v>
      </c>
      <c r="E9" s="14"/>
      <c r="F9" s="14"/>
      <c r="G9" s="14"/>
      <c r="H9" s="14"/>
      <c r="I9" s="14"/>
    </row>
    <row r="10" spans="1:9" ht="19.5" customHeight="1">
      <c r="A10" s="10">
        <v>2080505</v>
      </c>
      <c r="B10" s="10" t="s">
        <v>163</v>
      </c>
      <c r="C10" s="37">
        <f t="shared" si="0"/>
        <v>26.57</v>
      </c>
      <c r="D10" s="30">
        <v>26.57</v>
      </c>
      <c r="E10" s="14"/>
      <c r="F10" s="14"/>
      <c r="G10" s="14"/>
      <c r="H10" s="14"/>
      <c r="I10" s="14"/>
    </row>
    <row r="11" spans="1:9" ht="19.5" customHeight="1">
      <c r="A11" s="10" t="s">
        <v>9</v>
      </c>
      <c r="B11" s="10" t="s">
        <v>10</v>
      </c>
      <c r="C11" s="37">
        <f t="shared" si="0"/>
        <v>0</v>
      </c>
      <c r="D11" s="30"/>
      <c r="E11" s="14"/>
      <c r="F11" s="14"/>
      <c r="G11" s="14"/>
      <c r="H11" s="14"/>
      <c r="I11" s="14"/>
    </row>
    <row r="12" spans="1:9" ht="19.5" customHeight="1">
      <c r="A12" s="31">
        <v>210</v>
      </c>
      <c r="B12" s="31" t="s">
        <v>119</v>
      </c>
      <c r="C12" s="49">
        <f t="shared" si="0"/>
        <v>33</v>
      </c>
      <c r="D12" s="34">
        <f>D13</f>
        <v>33</v>
      </c>
      <c r="E12" s="14"/>
      <c r="F12" s="14"/>
      <c r="G12" s="14"/>
      <c r="H12" s="14"/>
      <c r="I12" s="14"/>
    </row>
    <row r="13" spans="1:9" ht="19.5" customHeight="1">
      <c r="A13" s="10">
        <v>21011</v>
      </c>
      <c r="B13" s="10" t="s">
        <v>120</v>
      </c>
      <c r="C13" s="37">
        <f t="shared" si="0"/>
        <v>33</v>
      </c>
      <c r="D13" s="30">
        <f>D14+D15+D16</f>
        <v>33</v>
      </c>
      <c r="E13" s="14"/>
      <c r="F13" s="14"/>
      <c r="G13" s="14"/>
      <c r="H13" s="14"/>
      <c r="I13" s="14"/>
    </row>
    <row r="14" spans="1:9" ht="19.5" customHeight="1">
      <c r="A14" s="43">
        <v>2101101</v>
      </c>
      <c r="B14" s="10" t="s">
        <v>121</v>
      </c>
      <c r="C14" s="37">
        <f t="shared" si="0"/>
        <v>5.61</v>
      </c>
      <c r="D14" s="30">
        <v>5.61</v>
      </c>
      <c r="E14" s="14"/>
      <c r="F14" s="14"/>
      <c r="G14" s="14"/>
      <c r="H14" s="14"/>
      <c r="I14" s="14"/>
    </row>
    <row r="15" spans="1:9" ht="19.5" customHeight="1">
      <c r="A15" s="10">
        <v>2101102</v>
      </c>
      <c r="B15" s="10" t="s">
        <v>148</v>
      </c>
      <c r="C15" s="37">
        <f t="shared" si="0"/>
        <v>11.26</v>
      </c>
      <c r="D15" s="30">
        <v>11.26</v>
      </c>
      <c r="E15" s="14"/>
      <c r="F15" s="14"/>
      <c r="G15" s="14"/>
      <c r="H15" s="14"/>
      <c r="I15" s="14"/>
    </row>
    <row r="16" spans="1:9" ht="19.5" customHeight="1">
      <c r="A16" s="10">
        <v>2101103</v>
      </c>
      <c r="B16" s="10" t="s">
        <v>122</v>
      </c>
      <c r="C16" s="37">
        <f t="shared" si="0"/>
        <v>16.13</v>
      </c>
      <c r="D16" s="30">
        <v>16.13</v>
      </c>
      <c r="E16" s="14"/>
      <c r="F16" s="14"/>
      <c r="G16" s="14"/>
      <c r="H16" s="14"/>
      <c r="I16" s="14"/>
    </row>
    <row r="17" spans="1:9" ht="19.5" customHeight="1">
      <c r="A17" s="10" t="s">
        <v>9</v>
      </c>
      <c r="B17" s="10" t="s">
        <v>10</v>
      </c>
      <c r="C17" s="37">
        <f t="shared" si="0"/>
        <v>0</v>
      </c>
      <c r="D17" s="30"/>
      <c r="E17" s="14"/>
      <c r="F17" s="14"/>
      <c r="G17" s="14"/>
      <c r="H17" s="14"/>
      <c r="I17" s="14"/>
    </row>
    <row r="18" spans="1:9" ht="19.5" customHeight="1">
      <c r="A18" s="10" t="s">
        <v>9</v>
      </c>
      <c r="B18" s="10" t="s">
        <v>10</v>
      </c>
      <c r="C18" s="37">
        <f t="shared" si="0"/>
        <v>0</v>
      </c>
      <c r="D18" s="30"/>
      <c r="E18" s="14"/>
      <c r="F18" s="14"/>
      <c r="G18" s="14"/>
      <c r="H18" s="14"/>
      <c r="I18" s="14"/>
    </row>
    <row r="19" spans="1:9" ht="19.5" customHeight="1">
      <c r="A19" s="7"/>
      <c r="B19" s="7"/>
      <c r="C19" s="37">
        <f t="shared" si="0"/>
        <v>0</v>
      </c>
      <c r="D19" s="30"/>
      <c r="E19" s="14"/>
      <c r="F19" s="14"/>
      <c r="G19" s="14"/>
      <c r="H19" s="14"/>
      <c r="I19" s="14"/>
    </row>
    <row r="20" spans="1:9" ht="19.5" customHeight="1">
      <c r="A20" s="33">
        <v>213</v>
      </c>
      <c r="B20" s="33" t="s">
        <v>123</v>
      </c>
      <c r="C20" s="49">
        <f t="shared" si="0"/>
        <v>454.51</v>
      </c>
      <c r="D20" s="34">
        <f>D21</f>
        <v>454.51</v>
      </c>
      <c r="E20" s="14"/>
      <c r="F20" s="14"/>
      <c r="G20" s="14"/>
      <c r="H20" s="14"/>
      <c r="I20" s="14"/>
    </row>
    <row r="21" spans="1:9" ht="19.5" customHeight="1">
      <c r="A21" s="10">
        <v>21303</v>
      </c>
      <c r="B21" s="10" t="s">
        <v>124</v>
      </c>
      <c r="C21" s="37">
        <f t="shared" si="0"/>
        <v>454.51</v>
      </c>
      <c r="D21" s="30">
        <f>D22+D23+D24+D25</f>
        <v>454.51</v>
      </c>
      <c r="E21" s="14"/>
      <c r="F21" s="14"/>
      <c r="G21" s="14"/>
      <c r="H21" s="14"/>
      <c r="I21" s="14"/>
    </row>
    <row r="22" spans="1:9" ht="19.5" customHeight="1">
      <c r="A22" s="10">
        <v>2130301</v>
      </c>
      <c r="B22" s="10" t="s">
        <v>125</v>
      </c>
      <c r="C22" s="37">
        <f t="shared" si="0"/>
        <v>155.07</v>
      </c>
      <c r="D22" s="30">
        <v>155.07</v>
      </c>
      <c r="E22" s="14"/>
      <c r="F22" s="14"/>
      <c r="G22" s="14"/>
      <c r="H22" s="14"/>
      <c r="I22" s="14"/>
    </row>
    <row r="23" spans="1:9" ht="19.5" customHeight="1">
      <c r="A23" s="10">
        <v>2130314</v>
      </c>
      <c r="B23" s="10" t="s">
        <v>126</v>
      </c>
      <c r="C23" s="37">
        <f t="shared" si="0"/>
        <v>7.5</v>
      </c>
      <c r="D23" s="30">
        <v>7.5</v>
      </c>
      <c r="E23" s="14"/>
      <c r="F23" s="14"/>
      <c r="G23" s="14"/>
      <c r="H23" s="14"/>
      <c r="I23" s="14"/>
    </row>
    <row r="24" spans="1:9" ht="19.5" customHeight="1">
      <c r="A24" s="10">
        <v>2130315</v>
      </c>
      <c r="B24" s="10" t="s">
        <v>127</v>
      </c>
      <c r="C24" s="37">
        <f t="shared" si="0"/>
        <v>7.5</v>
      </c>
      <c r="D24" s="30">
        <v>7.5</v>
      </c>
      <c r="E24" s="14"/>
      <c r="F24" s="14"/>
      <c r="G24" s="14"/>
      <c r="H24" s="14"/>
      <c r="I24" s="14"/>
    </row>
    <row r="25" spans="1:9" ht="19.5" customHeight="1">
      <c r="A25" s="10">
        <v>2130399</v>
      </c>
      <c r="B25" s="10" t="s">
        <v>149</v>
      </c>
      <c r="C25" s="37">
        <f t="shared" si="0"/>
        <v>284.44</v>
      </c>
      <c r="D25" s="30">
        <v>284.44</v>
      </c>
      <c r="E25" s="14"/>
      <c r="F25" s="14"/>
      <c r="G25" s="14"/>
      <c r="H25" s="14"/>
      <c r="I25" s="14"/>
    </row>
    <row r="26" spans="1:9" ht="19.5" customHeight="1">
      <c r="A26" s="7"/>
      <c r="B26" s="14"/>
      <c r="C26" s="14"/>
      <c r="D26" s="14"/>
      <c r="E26" s="14"/>
      <c r="F26" s="14"/>
      <c r="G26" s="14"/>
      <c r="H26" s="14"/>
      <c r="I26" s="14"/>
    </row>
    <row r="27" spans="1:9" ht="19.5" customHeight="1">
      <c r="A27" s="7"/>
      <c r="B27" s="14"/>
      <c r="C27" s="14"/>
      <c r="D27" s="14"/>
      <c r="E27" s="14"/>
      <c r="F27" s="14"/>
      <c r="G27" s="14"/>
      <c r="H27" s="14"/>
      <c r="I27" s="14"/>
    </row>
    <row r="28" spans="1:9" ht="19.5" customHeight="1">
      <c r="A28" s="7"/>
      <c r="B28" s="14"/>
      <c r="C28" s="14"/>
      <c r="D28" s="14"/>
      <c r="E28" s="14"/>
      <c r="F28" s="14"/>
      <c r="G28" s="14"/>
      <c r="H28" s="14"/>
      <c r="I28" s="14"/>
    </row>
    <row r="29" spans="1:9" ht="19.5" customHeight="1">
      <c r="A29" s="7"/>
      <c r="B29" s="14"/>
      <c r="C29" s="14"/>
      <c r="D29" s="14"/>
      <c r="E29" s="14"/>
      <c r="F29" s="14"/>
      <c r="G29" s="14"/>
      <c r="H29" s="14"/>
      <c r="I29" s="14"/>
    </row>
    <row r="30" spans="1:9" ht="19.5" customHeight="1">
      <c r="A30" s="7"/>
      <c r="B30" s="14"/>
      <c r="C30" s="14"/>
      <c r="D30" s="14"/>
      <c r="E30" s="14"/>
      <c r="F30" s="14"/>
      <c r="G30" s="14"/>
      <c r="H30" s="14"/>
      <c r="I30" s="14"/>
    </row>
    <row r="31" spans="1:9" ht="19.5" customHeight="1">
      <c r="A31" s="7"/>
      <c r="B31" s="15" t="s">
        <v>33</v>
      </c>
      <c r="C31" s="34">
        <f>D31</f>
        <v>518.5</v>
      </c>
      <c r="D31" s="34">
        <f>D6+D12+D20</f>
        <v>518.5</v>
      </c>
      <c r="E31" s="14"/>
      <c r="F31" s="14"/>
      <c r="G31" s="14"/>
      <c r="H31" s="14"/>
      <c r="I31" s="14"/>
    </row>
    <row r="32" ht="19.5" customHeight="1"/>
    <row r="33" ht="19.5" customHeight="1"/>
    <row r="34" ht="19.5" customHeight="1"/>
  </sheetData>
  <sheetProtection/>
  <mergeCells count="11">
    <mergeCell ref="G4:G5"/>
    <mergeCell ref="A2:I2"/>
    <mergeCell ref="A1:I1"/>
    <mergeCell ref="H4:H5"/>
    <mergeCell ref="I4:I5"/>
    <mergeCell ref="A3:I3"/>
    <mergeCell ref="A4:B4"/>
    <mergeCell ref="C4:C5"/>
    <mergeCell ref="D4:D5"/>
    <mergeCell ref="E4:E5"/>
    <mergeCell ref="F4:F5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PageLayoutView="0" workbookViewId="0" topLeftCell="A1">
      <selection activeCell="E23" sqref="E23"/>
    </sheetView>
  </sheetViews>
  <sheetFormatPr defaultColWidth="9.00390625" defaultRowHeight="13.5"/>
  <cols>
    <col min="1" max="1" width="8.625" style="0" customWidth="1"/>
    <col min="2" max="2" width="23.625" style="0" customWidth="1"/>
    <col min="3" max="3" width="18.625" style="0" customWidth="1"/>
    <col min="4" max="5" width="18.625" style="1" customWidth="1"/>
  </cols>
  <sheetData>
    <row r="1" spans="1:5" ht="19.5" customHeight="1">
      <c r="A1" s="60" t="s">
        <v>115</v>
      </c>
      <c r="B1" s="60"/>
      <c r="C1" s="60"/>
      <c r="D1" s="60"/>
      <c r="E1" s="60"/>
    </row>
    <row r="2" spans="1:5" ht="39.75" customHeight="1">
      <c r="A2" s="58" t="s">
        <v>156</v>
      </c>
      <c r="B2" s="58"/>
      <c r="C2" s="58"/>
      <c r="D2" s="58"/>
      <c r="E2" s="58"/>
    </row>
    <row r="3" spans="1:5" s="16" customFormat="1" ht="15" customHeight="1">
      <c r="A3" s="59" t="s">
        <v>32</v>
      </c>
      <c r="B3" s="59"/>
      <c r="C3" s="59"/>
      <c r="D3" s="59"/>
      <c r="E3" s="59"/>
    </row>
    <row r="4" spans="1:5" ht="30" customHeight="1">
      <c r="A4" s="12" t="s">
        <v>25</v>
      </c>
      <c r="B4" s="12" t="s">
        <v>12</v>
      </c>
      <c r="C4" s="12" t="s">
        <v>0</v>
      </c>
      <c r="D4" s="12" t="s">
        <v>34</v>
      </c>
      <c r="E4" s="12" t="s">
        <v>35</v>
      </c>
    </row>
    <row r="5" spans="1:5" ht="19.5" customHeight="1">
      <c r="A5" s="33">
        <v>208</v>
      </c>
      <c r="B5" s="33" t="s">
        <v>116</v>
      </c>
      <c r="C5" s="49">
        <f>D5</f>
        <v>30.990000000000002</v>
      </c>
      <c r="D5" s="34">
        <f>D6</f>
        <v>30.990000000000002</v>
      </c>
      <c r="E5" s="10"/>
    </row>
    <row r="6" spans="1:5" ht="19.5" customHeight="1">
      <c r="A6" s="10">
        <v>20805</v>
      </c>
      <c r="B6" s="10" t="s">
        <v>117</v>
      </c>
      <c r="C6" s="37">
        <f aca="true" t="shared" si="0" ref="C6:C24">D6</f>
        <v>30.990000000000002</v>
      </c>
      <c r="D6" s="30">
        <f>D7+D8+D9</f>
        <v>30.990000000000002</v>
      </c>
      <c r="E6" s="10"/>
    </row>
    <row r="7" spans="1:5" ht="19.5" customHeight="1">
      <c r="A7" s="10">
        <v>2080501</v>
      </c>
      <c r="B7" s="10" t="s">
        <v>118</v>
      </c>
      <c r="C7" s="37">
        <f t="shared" si="0"/>
        <v>0.43</v>
      </c>
      <c r="D7" s="30">
        <v>0.43</v>
      </c>
      <c r="E7" s="10"/>
    </row>
    <row r="8" spans="1:5" ht="19.5" customHeight="1">
      <c r="A8" s="10">
        <v>2080502</v>
      </c>
      <c r="B8" s="10" t="s">
        <v>147</v>
      </c>
      <c r="C8" s="37">
        <f t="shared" si="0"/>
        <v>3.99</v>
      </c>
      <c r="D8" s="30">
        <v>3.99</v>
      </c>
      <c r="E8" s="10"/>
    </row>
    <row r="9" spans="1:5" ht="19.5" customHeight="1">
      <c r="A9" s="10">
        <v>2080505</v>
      </c>
      <c r="B9" s="10" t="s">
        <v>163</v>
      </c>
      <c r="C9" s="37">
        <f t="shared" si="0"/>
        <v>26.57</v>
      </c>
      <c r="D9" s="30">
        <v>26.57</v>
      </c>
      <c r="E9" s="10"/>
    </row>
    <row r="10" spans="1:5" ht="19.5" customHeight="1">
      <c r="A10" s="10" t="s">
        <v>9</v>
      </c>
      <c r="B10" s="10" t="s">
        <v>10</v>
      </c>
      <c r="C10" s="37">
        <f t="shared" si="0"/>
        <v>0</v>
      </c>
      <c r="D10" s="30"/>
      <c r="E10" s="10"/>
    </row>
    <row r="11" spans="1:5" ht="19.5" customHeight="1">
      <c r="A11" s="31">
        <v>210</v>
      </c>
      <c r="B11" s="31" t="s">
        <v>119</v>
      </c>
      <c r="C11" s="49">
        <f t="shared" si="0"/>
        <v>33</v>
      </c>
      <c r="D11" s="34">
        <f>D12</f>
        <v>33</v>
      </c>
      <c r="E11" s="10"/>
    </row>
    <row r="12" spans="1:5" ht="19.5" customHeight="1">
      <c r="A12" s="10">
        <v>21005</v>
      </c>
      <c r="B12" s="10" t="s">
        <v>120</v>
      </c>
      <c r="C12" s="37">
        <f t="shared" si="0"/>
        <v>33</v>
      </c>
      <c r="D12" s="30">
        <f>D13+D14+D15</f>
        <v>33</v>
      </c>
      <c r="E12" s="10"/>
    </row>
    <row r="13" spans="1:5" ht="19.5" customHeight="1">
      <c r="A13" s="43">
        <v>2100501</v>
      </c>
      <c r="B13" s="10" t="s">
        <v>121</v>
      </c>
      <c r="C13" s="37">
        <f t="shared" si="0"/>
        <v>5.61</v>
      </c>
      <c r="D13" s="30">
        <v>5.61</v>
      </c>
      <c r="E13" s="10"/>
    </row>
    <row r="14" spans="1:5" ht="19.5" customHeight="1">
      <c r="A14" s="10">
        <v>2100502</v>
      </c>
      <c r="B14" s="10" t="s">
        <v>148</v>
      </c>
      <c r="C14" s="37">
        <f t="shared" si="0"/>
        <v>11.26</v>
      </c>
      <c r="D14" s="30">
        <v>11.26</v>
      </c>
      <c r="E14" s="10"/>
    </row>
    <row r="15" spans="1:5" ht="19.5" customHeight="1">
      <c r="A15" s="10">
        <v>2100503</v>
      </c>
      <c r="B15" s="10" t="s">
        <v>122</v>
      </c>
      <c r="C15" s="37">
        <f t="shared" si="0"/>
        <v>16.13</v>
      </c>
      <c r="D15" s="30">
        <v>16.13</v>
      </c>
      <c r="E15" s="10"/>
    </row>
    <row r="16" spans="1:5" ht="19.5" customHeight="1">
      <c r="A16" s="10" t="s">
        <v>9</v>
      </c>
      <c r="B16" s="10" t="s">
        <v>10</v>
      </c>
      <c r="C16" s="37">
        <f t="shared" si="0"/>
        <v>0</v>
      </c>
      <c r="D16" s="30"/>
      <c r="E16" s="10"/>
    </row>
    <row r="17" spans="1:5" s="35" customFormat="1" ht="19.5" customHeight="1">
      <c r="A17" s="33">
        <v>213</v>
      </c>
      <c r="B17" s="33" t="s">
        <v>123</v>
      </c>
      <c r="C17" s="37">
        <f>C18</f>
        <v>439.51</v>
      </c>
      <c r="D17" s="37">
        <f>D18</f>
        <v>439.51</v>
      </c>
      <c r="E17" s="37">
        <f>E18</f>
        <v>15</v>
      </c>
    </row>
    <row r="18" spans="1:5" ht="19.5" customHeight="1">
      <c r="A18" s="10">
        <v>21303</v>
      </c>
      <c r="B18" s="10" t="s">
        <v>124</v>
      </c>
      <c r="C18" s="37">
        <f>C19</f>
        <v>439.51</v>
      </c>
      <c r="D18" s="37">
        <f>D19</f>
        <v>439.51</v>
      </c>
      <c r="E18" s="37">
        <f>E19+E20+E21</f>
        <v>15</v>
      </c>
    </row>
    <row r="19" spans="1:5" ht="19.5" customHeight="1">
      <c r="A19" s="10">
        <v>2130301</v>
      </c>
      <c r="B19" s="10" t="s">
        <v>125</v>
      </c>
      <c r="C19" s="49">
        <f t="shared" si="0"/>
        <v>439.51</v>
      </c>
      <c r="D19" s="34">
        <f>D20</f>
        <v>439.51</v>
      </c>
      <c r="E19" s="11"/>
    </row>
    <row r="20" spans="1:5" ht="19.5" customHeight="1">
      <c r="A20" s="10">
        <v>2130314</v>
      </c>
      <c r="B20" s="10" t="s">
        <v>126</v>
      </c>
      <c r="C20" s="37">
        <f t="shared" si="0"/>
        <v>439.51</v>
      </c>
      <c r="D20" s="30">
        <f>D21+D22+D23+D24</f>
        <v>439.51</v>
      </c>
      <c r="E20" s="53">
        <v>7.5</v>
      </c>
    </row>
    <row r="21" spans="1:5" ht="19.5" customHeight="1">
      <c r="A21" s="10">
        <v>2130315</v>
      </c>
      <c r="B21" s="10" t="s">
        <v>127</v>
      </c>
      <c r="C21" s="37">
        <f t="shared" si="0"/>
        <v>155.07</v>
      </c>
      <c r="D21" s="30">
        <v>155.07</v>
      </c>
      <c r="E21" s="53">
        <v>7.5</v>
      </c>
    </row>
    <row r="22" spans="1:5" ht="19.5" customHeight="1">
      <c r="A22" s="10">
        <v>2130399</v>
      </c>
      <c r="B22" s="10" t="s">
        <v>149</v>
      </c>
      <c r="C22" s="37">
        <f t="shared" si="0"/>
        <v>0</v>
      </c>
      <c r="D22" s="30"/>
      <c r="E22" s="10"/>
    </row>
    <row r="23" spans="1:5" ht="19.5" customHeight="1">
      <c r="A23" s="10"/>
      <c r="B23" s="10"/>
      <c r="C23" s="37">
        <f t="shared" si="0"/>
        <v>0</v>
      </c>
      <c r="D23" s="30"/>
      <c r="E23" s="10"/>
    </row>
    <row r="24" spans="1:5" ht="19.5" customHeight="1">
      <c r="A24" s="50"/>
      <c r="B24" s="50"/>
      <c r="C24" s="37">
        <f t="shared" si="0"/>
        <v>284.44</v>
      </c>
      <c r="D24" s="30">
        <v>284.44</v>
      </c>
      <c r="E24" s="50"/>
    </row>
    <row r="25" spans="1:5" s="35" customFormat="1" ht="19.5" customHeight="1">
      <c r="A25" s="33"/>
      <c r="B25" s="51" t="s">
        <v>155</v>
      </c>
      <c r="C25" s="52">
        <f>C19+C11+C5</f>
        <v>503.5</v>
      </c>
      <c r="D25" s="52">
        <f>D19+D11+D5</f>
        <v>503.5</v>
      </c>
      <c r="E25" s="52">
        <f>E19+E11+E5</f>
        <v>0</v>
      </c>
    </row>
    <row r="26" ht="19.5" customHeight="1"/>
    <row r="27" ht="19.5" customHeight="1"/>
    <row r="28" ht="19.5" customHeight="1"/>
  </sheetData>
  <sheetProtection/>
  <mergeCells count="3">
    <mergeCell ref="A3:E3"/>
    <mergeCell ref="A2:E2"/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2017-02-22T02:05:42Z</cp:lastPrinted>
  <dcterms:created xsi:type="dcterms:W3CDTF">2006-09-16T00:00:00Z</dcterms:created>
  <dcterms:modified xsi:type="dcterms:W3CDTF">2017-02-28T01:05:22Z</dcterms:modified>
  <cp:category/>
  <cp:version/>
  <cp:contentType/>
  <cp:contentStatus/>
</cp:coreProperties>
</file>